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extcloud\Aristina\2 Presupuesto\Diciembre 2023\"/>
    </mc:Choice>
  </mc:AlternateContent>
  <bookViews>
    <workbookView xWindow="0" yWindow="0" windowWidth="21600" windowHeight="8835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'!$C$1:$R$97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R64" i="1"/>
  <c r="F64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G57" i="1"/>
  <c r="F57" i="1"/>
  <c r="R57" i="1" s="1"/>
  <c r="Q56" i="1"/>
  <c r="Q54" i="1" s="1"/>
  <c r="P56" i="1"/>
  <c r="O56" i="1"/>
  <c r="N56" i="1"/>
  <c r="M56" i="1"/>
  <c r="M54" i="1" s="1"/>
  <c r="L56" i="1"/>
  <c r="K56" i="1"/>
  <c r="J56" i="1"/>
  <c r="I56" i="1"/>
  <c r="I54" i="1" s="1"/>
  <c r="H56" i="1"/>
  <c r="G56" i="1"/>
  <c r="F56" i="1"/>
  <c r="R56" i="1" s="1"/>
  <c r="Q55" i="1"/>
  <c r="P55" i="1"/>
  <c r="P54" i="1" s="1"/>
  <c r="O55" i="1"/>
  <c r="N55" i="1"/>
  <c r="N54" i="1" s="1"/>
  <c r="N85" i="1" s="1"/>
  <c r="M55" i="1"/>
  <c r="L55" i="1"/>
  <c r="L54" i="1" s="1"/>
  <c r="K55" i="1"/>
  <c r="J55" i="1"/>
  <c r="J54" i="1" s="1"/>
  <c r="J85" i="1" s="1"/>
  <c r="I55" i="1"/>
  <c r="H55" i="1"/>
  <c r="H54" i="1" s="1"/>
  <c r="G55" i="1"/>
  <c r="F55" i="1"/>
  <c r="R55" i="1" s="1"/>
  <c r="O54" i="1"/>
  <c r="K54" i="1"/>
  <c r="F54" i="1"/>
  <c r="F85" i="1" s="1"/>
  <c r="E54" i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E85" i="1" s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N31" i="1"/>
  <c r="M31" i="1"/>
  <c r="L31" i="1"/>
  <c r="K31" i="1"/>
  <c r="J31" i="1"/>
  <c r="I31" i="1"/>
  <c r="H31" i="1"/>
  <c r="G31" i="1"/>
  <c r="F31" i="1"/>
  <c r="R31" i="1" s="1"/>
  <c r="Q30" i="1"/>
  <c r="P30" i="1"/>
  <c r="P28" i="1" s="1"/>
  <c r="O30" i="1"/>
  <c r="N30" i="1"/>
  <c r="M30" i="1"/>
  <c r="L30" i="1"/>
  <c r="L28" i="1" s="1"/>
  <c r="K30" i="1"/>
  <c r="J30" i="1"/>
  <c r="I30" i="1"/>
  <c r="H30" i="1"/>
  <c r="H28" i="1" s="1"/>
  <c r="G30" i="1"/>
  <c r="F30" i="1"/>
  <c r="R30" i="1" s="1"/>
  <c r="Q29" i="1"/>
  <c r="Q28" i="1" s="1"/>
  <c r="P29" i="1"/>
  <c r="O29" i="1"/>
  <c r="O28" i="1" s="1"/>
  <c r="N29" i="1"/>
  <c r="M29" i="1"/>
  <c r="M28" i="1" s="1"/>
  <c r="L29" i="1"/>
  <c r="K29" i="1"/>
  <c r="K28" i="1" s="1"/>
  <c r="J29" i="1"/>
  <c r="I29" i="1"/>
  <c r="I28" i="1" s="1"/>
  <c r="H29" i="1"/>
  <c r="G29" i="1"/>
  <c r="G28" i="1" s="1"/>
  <c r="G85" i="1" s="1"/>
  <c r="F29" i="1"/>
  <c r="R29" i="1" s="1"/>
  <c r="N28" i="1"/>
  <c r="J28" i="1"/>
  <c r="F28" i="1"/>
  <c r="R28" i="1" s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N21" i="1"/>
  <c r="M21" i="1"/>
  <c r="L21" i="1"/>
  <c r="K21" i="1"/>
  <c r="J21" i="1"/>
  <c r="I21" i="1"/>
  <c r="H21" i="1"/>
  <c r="G21" i="1"/>
  <c r="F21" i="1"/>
  <c r="R21" i="1" s="1"/>
  <c r="Q20" i="1"/>
  <c r="P20" i="1"/>
  <c r="P18" i="1" s="1"/>
  <c r="O20" i="1"/>
  <c r="N20" i="1"/>
  <c r="M20" i="1"/>
  <c r="L20" i="1"/>
  <c r="L18" i="1" s="1"/>
  <c r="K20" i="1"/>
  <c r="J20" i="1"/>
  <c r="I20" i="1"/>
  <c r="H20" i="1"/>
  <c r="H18" i="1" s="1"/>
  <c r="G20" i="1"/>
  <c r="F20" i="1"/>
  <c r="R20" i="1" s="1"/>
  <c r="Q19" i="1"/>
  <c r="Q18" i="1" s="1"/>
  <c r="P19" i="1"/>
  <c r="O19" i="1"/>
  <c r="O18" i="1" s="1"/>
  <c r="N19" i="1"/>
  <c r="M19" i="1"/>
  <c r="M18" i="1" s="1"/>
  <c r="L19" i="1"/>
  <c r="K19" i="1"/>
  <c r="K18" i="1" s="1"/>
  <c r="J19" i="1"/>
  <c r="I19" i="1"/>
  <c r="I18" i="1" s="1"/>
  <c r="H19" i="1"/>
  <c r="G19" i="1"/>
  <c r="G18" i="1" s="1"/>
  <c r="F19" i="1"/>
  <c r="R19" i="1" s="1"/>
  <c r="N18" i="1"/>
  <c r="J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J16" i="1"/>
  <c r="I16" i="1"/>
  <c r="H16" i="1"/>
  <c r="G16" i="1"/>
  <c r="F16" i="1"/>
  <c r="R16" i="1" s="1"/>
  <c r="Q15" i="1"/>
  <c r="P15" i="1"/>
  <c r="O15" i="1"/>
  <c r="N15" i="1"/>
  <c r="M15" i="1"/>
  <c r="L15" i="1"/>
  <c r="K15" i="1"/>
  <c r="J15" i="1"/>
  <c r="I15" i="1"/>
  <c r="H15" i="1"/>
  <c r="G15" i="1"/>
  <c r="F15" i="1"/>
  <c r="R15" i="1" s="1"/>
  <c r="Q14" i="1"/>
  <c r="P14" i="1"/>
  <c r="P12" i="1" s="1"/>
  <c r="O14" i="1"/>
  <c r="N14" i="1"/>
  <c r="M14" i="1"/>
  <c r="L14" i="1"/>
  <c r="L12" i="1" s="1"/>
  <c r="K14" i="1"/>
  <c r="J14" i="1"/>
  <c r="I14" i="1"/>
  <c r="H14" i="1"/>
  <c r="H12" i="1" s="1"/>
  <c r="G14" i="1"/>
  <c r="F14" i="1"/>
  <c r="R14" i="1" s="1"/>
  <c r="Q13" i="1"/>
  <c r="Q12" i="1" s="1"/>
  <c r="P13" i="1"/>
  <c r="O13" i="1"/>
  <c r="O12" i="1" s="1"/>
  <c r="N13" i="1"/>
  <c r="M13" i="1"/>
  <c r="M12" i="1" s="1"/>
  <c r="L13" i="1"/>
  <c r="K13" i="1"/>
  <c r="K12" i="1" s="1"/>
  <c r="J13" i="1"/>
  <c r="I13" i="1"/>
  <c r="I12" i="1" s="1"/>
  <c r="H13" i="1"/>
  <c r="G13" i="1"/>
  <c r="G12" i="1" s="1"/>
  <c r="F13" i="1"/>
  <c r="R13" i="1" s="1"/>
  <c r="N12" i="1"/>
  <c r="J12" i="1"/>
  <c r="F12" i="1"/>
  <c r="E12" i="1"/>
  <c r="D12" i="1"/>
  <c r="R12" i="1" l="1"/>
  <c r="K85" i="1"/>
  <c r="H85" i="1"/>
  <c r="L85" i="1"/>
  <c r="P85" i="1"/>
  <c r="R18" i="1"/>
  <c r="O85" i="1"/>
  <c r="I85" i="1"/>
  <c r="M85" i="1"/>
  <c r="Q85" i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<sst xmlns="http://schemas.openxmlformats.org/spreadsheetml/2006/main" count="103" uniqueCount="103">
  <si>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</si>
  <si>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</si>
  <si>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</si>
  <si>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</si>
  <si>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</si>
  <si>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</si>
  <si>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</si>
  <si>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</si>
  <si>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</si>
  <si>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</si>
  <si>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</si>
  <si>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</si>
  <si>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</si>
  <si>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</si>
  <si>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</si>
  <si>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</si>
  <si>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</si>
  <si>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</si>
  <si>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</si>
  <si>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</si>
  <si>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</si>
  <si>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</si>
  <si>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</si>
  <si>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</si>
  <si>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</si>
  <si>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</si>
  <si>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</si>
  <si>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</si>
  <si>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</si>
  <si>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</si>
  <si>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</si>
  <si>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</si>
  <si>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</si>
  <si>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</si>
  <si>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</si>
  <si>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</si>
  <si>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</si>
  <si>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</si>
  <si>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</si>
  <si>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</si>
  <si>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</si>
  <si>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</si>
  <si>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</si>
  <si>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</si>
  <si>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</si>
  <si>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</si>
  <si>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</si>
  <si>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</si>
  <si>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</si>
  <si>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</si>
  <si>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</si>
  <si>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</si>
  <si>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</si>
  <si>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</si>
  <si>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</si>
  <si>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</si>
  <si>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</si>
  <si>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</si>
  <si>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</si>
  <si>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</si>
  <si>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</si>
  <si>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</si>
  <si>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</si>
  <si>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</si>
  <si>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</si>
  <si>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</si>
  <si>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</si>
  <si>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</si>
  <si>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</si>
  <si>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</si>
  <si>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</si>
  <si>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</si>
  <si>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</si>
  <si>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</si>
  <si>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</si>
  <si>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</si>
  <si>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</si>
  <si>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</si>
  <si>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</si>
  <si>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</si>
  <si>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</si>
  <si>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</si>
  <si>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</si>
  <si>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</si>
  <si>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</si>
  <si>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</si>
  <si>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</si>
  <si>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</si>
  <si>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</si>
  <si>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</si>
  <si>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</si>
  <si>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</si>
  <si>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</si>
  <si>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</si>
  <si>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</si>
  <si>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</si>
  <si>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</si>
  <si>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</si>
  <si>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</si>
  <si>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</si>
  <si>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             Revisado Por:                                                                       Aprobado Por:</t>
  </si>
  <si>
    <t xml:space="preserve">Licda. Ana Aurelina Gómez Torres               Lic. Ramon Virgilio Feliz Olivero                                 Dra. Glendis Ozuna Feliciano       </t>
  </si>
  <si>
    <t xml:space="preserve">      Contadora                                                  Gerente Administrativo y Financiero              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</si>
</sst>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7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1" applyFont="1" applyBorder="1"/>
    <xf numFmtId="164" fontId="3" fillId="0" borderId="10" xfId="1" applyFont="1" applyBorder="1"/>
    <xf numFmtId="165" fontId="3" fillId="0" borderId="10" xfId="0" applyNumberFormat="1" applyFont="1" applyBorder="1"/>
    <xf numFmtId="165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164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164" fontId="0" fillId="0" borderId="0" xfId="1" applyFont="1" applyBorder="1"/>
    <xf numFmtId="164" fontId="0" fillId="0" borderId="0" xfId="1" applyFont="1"/>
    <xf numFmtId="4" fontId="0" fillId="0" borderId="0" xfId="0" applyNumberFormat="1"/>
    <xf numFmtId="0" fontId="0" fillId="0" borderId="11" xfId="0" applyBorder="1"/>
    <xf numFmtId="164" fontId="3" fillId="0" borderId="0" xfId="1" quotePrefix="1" applyFont="1" applyBorder="1"/>
    <xf numFmtId="164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164" fontId="2" fillId="2" borderId="0" xfId="1" applyFont="1" applyFill="1" applyBorder="1"/>
    <xf numFmtId="164" fontId="2" fillId="2" borderId="12" xfId="1" applyFont="1" applyFill="1" applyBorder="1"/>
    <xf numFmtId="164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5933691.1399999997</v>
          </cell>
          <cell r="D10">
            <v>5944209.6200000001</v>
          </cell>
          <cell r="E10">
            <v>6026142.5099999998</v>
          </cell>
          <cell r="F10">
            <v>6001142.5099999998</v>
          </cell>
          <cell r="G10">
            <v>5983839.5099999998</v>
          </cell>
          <cell r="H10">
            <v>5986199.0099999998</v>
          </cell>
          <cell r="I10">
            <v>5971255.5099999998</v>
          </cell>
          <cell r="J10">
            <v>6026155.1600000001</v>
          </cell>
          <cell r="K10">
            <v>5969903.71</v>
          </cell>
          <cell r="L10">
            <v>5935297.71</v>
          </cell>
          <cell r="M10">
            <v>5932837.2200000007</v>
          </cell>
          <cell r="N10">
            <v>12175907.810000002</v>
          </cell>
        </row>
        <row r="11">
          <cell r="M11">
            <v>5352129.84</v>
          </cell>
        </row>
        <row r="14">
          <cell r="C14">
            <v>909276.12</v>
          </cell>
          <cell r="D14">
            <v>910894.91</v>
          </cell>
          <cell r="E14">
            <v>923504.38</v>
          </cell>
          <cell r="F14">
            <v>921049.29</v>
          </cell>
          <cell r="G14">
            <v>918386.3600000001</v>
          </cell>
          <cell r="H14">
            <v>918749.49</v>
          </cell>
          <cell r="I14">
            <v>916449.69</v>
          </cell>
          <cell r="J14">
            <v>924898.73</v>
          </cell>
          <cell r="K14">
            <v>916241.62</v>
          </cell>
          <cell r="L14">
            <v>910915.76</v>
          </cell>
          <cell r="M14">
            <v>910537.1</v>
          </cell>
          <cell r="N14">
            <v>940129.2300000001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D10">
            <v>690847.39999999991</v>
          </cell>
          <cell r="E10">
            <v>741656.99</v>
          </cell>
          <cell r="F10">
            <v>15130.58</v>
          </cell>
          <cell r="G10">
            <v>17305.03</v>
          </cell>
          <cell r="J10">
            <v>55174.41</v>
          </cell>
          <cell r="K10">
            <v>573562.74</v>
          </cell>
          <cell r="L10">
            <v>16494.32</v>
          </cell>
          <cell r="N10">
            <v>259537.02</v>
          </cell>
        </row>
        <row r="11">
          <cell r="C11">
            <v>2294593.9</v>
          </cell>
          <cell r="D11">
            <v>97920</v>
          </cell>
          <cell r="E11">
            <v>918773.02</v>
          </cell>
          <cell r="F11">
            <v>6266174.2599999998</v>
          </cell>
          <cell r="G11">
            <v>97920</v>
          </cell>
          <cell r="H11">
            <v>2222054.9700000002</v>
          </cell>
          <cell r="I11">
            <v>62920</v>
          </cell>
          <cell r="J11">
            <v>964149.99</v>
          </cell>
          <cell r="K11">
            <v>2133552.4500000002</v>
          </cell>
          <cell r="L11">
            <v>4243207.0600000005</v>
          </cell>
          <cell r="M11">
            <v>1038103.61</v>
          </cell>
          <cell r="N11">
            <v>1949746.51</v>
          </cell>
        </row>
        <row r="16">
          <cell r="C16">
            <v>77640.45</v>
          </cell>
          <cell r="D16">
            <v>199580.62</v>
          </cell>
          <cell r="E16">
            <v>207453.39</v>
          </cell>
          <cell r="F16">
            <v>284614.12</v>
          </cell>
          <cell r="G16">
            <v>366877.32</v>
          </cell>
          <cell r="H16">
            <v>121635.56</v>
          </cell>
          <cell r="I16">
            <v>225923.86</v>
          </cell>
          <cell r="J16">
            <v>232883.21</v>
          </cell>
          <cell r="K16">
            <v>233165.55000000002</v>
          </cell>
          <cell r="L16">
            <v>394250.03</v>
          </cell>
          <cell r="M16">
            <v>220316.19</v>
          </cell>
          <cell r="N16">
            <v>89929.57</v>
          </cell>
        </row>
        <row r="17">
          <cell r="G17">
            <v>66198</v>
          </cell>
        </row>
        <row r="18">
          <cell r="G18">
            <v>126395.7</v>
          </cell>
        </row>
        <row r="19">
          <cell r="E19">
            <v>6608</v>
          </cell>
          <cell r="H19">
            <v>3141.74</v>
          </cell>
          <cell r="N19">
            <v>14348.04</v>
          </cell>
        </row>
        <row r="20">
          <cell r="M20">
            <v>90828</v>
          </cell>
        </row>
        <row r="21">
          <cell r="D21">
            <v>15660</v>
          </cell>
          <cell r="E21">
            <v>73018.09</v>
          </cell>
          <cell r="H21">
            <v>899</v>
          </cell>
          <cell r="I21">
            <v>4525</v>
          </cell>
        </row>
        <row r="22">
          <cell r="C22">
            <v>436852.16000000003</v>
          </cell>
          <cell r="D22">
            <v>826359.74</v>
          </cell>
          <cell r="E22">
            <v>2547293.3499999996</v>
          </cell>
          <cell r="F22">
            <v>358250</v>
          </cell>
          <cell r="G22">
            <v>1809463.8399999999</v>
          </cell>
          <cell r="H22">
            <v>1314867.3199999998</v>
          </cell>
          <cell r="I22">
            <v>525574</v>
          </cell>
          <cell r="J22">
            <v>1121853.18</v>
          </cell>
          <cell r="K22">
            <v>272263.76999999996</v>
          </cell>
          <cell r="L22">
            <v>1646239.39</v>
          </cell>
          <cell r="M22">
            <v>451098.67</v>
          </cell>
          <cell r="N22">
            <v>1742608.67</v>
          </cell>
        </row>
        <row r="23">
          <cell r="D23">
            <v>117212.94</v>
          </cell>
          <cell r="H23">
            <v>41000</v>
          </cell>
          <cell r="J23">
            <v>179950</v>
          </cell>
          <cell r="K23">
            <v>814350.64999999991</v>
          </cell>
          <cell r="L23">
            <v>227697.52</v>
          </cell>
          <cell r="M23">
            <v>405920</v>
          </cell>
          <cell r="N23">
            <v>1398242.59</v>
          </cell>
        </row>
        <row r="24">
          <cell r="D24">
            <v>622326.1</v>
          </cell>
          <cell r="E24">
            <v>100600.9</v>
          </cell>
          <cell r="F24">
            <v>136189.70000000001</v>
          </cell>
          <cell r="G24">
            <v>158290.19999999998</v>
          </cell>
          <cell r="H24">
            <v>246537.4</v>
          </cell>
          <cell r="I24">
            <v>234064.8</v>
          </cell>
          <cell r="K24">
            <v>35400</v>
          </cell>
          <cell r="L24">
            <v>535194.9</v>
          </cell>
          <cell r="M24">
            <v>191938.8</v>
          </cell>
          <cell r="N24">
            <v>562629.02</v>
          </cell>
        </row>
        <row r="26">
          <cell r="D26">
            <v>16720</v>
          </cell>
          <cell r="F26">
            <v>133687</v>
          </cell>
          <cell r="H26">
            <v>95345.54</v>
          </cell>
          <cell r="I26">
            <v>20460</v>
          </cell>
          <cell r="K26">
            <v>99760</v>
          </cell>
          <cell r="M26">
            <v>61780</v>
          </cell>
          <cell r="N26">
            <v>307246.83999999997</v>
          </cell>
        </row>
        <row r="27">
          <cell r="F27">
            <v>691069.17</v>
          </cell>
          <cell r="H27">
            <v>221840</v>
          </cell>
          <cell r="L27">
            <v>6844</v>
          </cell>
          <cell r="M27">
            <v>8260</v>
          </cell>
          <cell r="N27">
            <v>61351.56</v>
          </cell>
        </row>
        <row r="28">
          <cell r="D28">
            <v>370520</v>
          </cell>
          <cell r="E28">
            <v>7013.45</v>
          </cell>
          <cell r="F28">
            <v>678795</v>
          </cell>
          <cell r="G28">
            <v>1211683</v>
          </cell>
          <cell r="H28">
            <v>3354.06</v>
          </cell>
          <cell r="I28">
            <v>488520</v>
          </cell>
          <cell r="J28">
            <v>355807</v>
          </cell>
          <cell r="K28">
            <v>248390</v>
          </cell>
          <cell r="L28">
            <v>1297811.2</v>
          </cell>
          <cell r="N28">
            <v>555144.22</v>
          </cell>
        </row>
        <row r="29">
          <cell r="D29">
            <v>191400</v>
          </cell>
          <cell r="G29">
            <v>40320</v>
          </cell>
          <cell r="H29">
            <v>4476.96</v>
          </cell>
          <cell r="I29">
            <v>143404.5</v>
          </cell>
          <cell r="J29">
            <v>43200</v>
          </cell>
          <cell r="L29">
            <v>8000</v>
          </cell>
          <cell r="N29">
            <v>16312.11</v>
          </cell>
        </row>
        <row r="30">
          <cell r="H30">
            <v>3829.7</v>
          </cell>
          <cell r="I30">
            <v>13999.99</v>
          </cell>
          <cell r="K30">
            <v>17000</v>
          </cell>
          <cell r="N30">
            <v>3950.8</v>
          </cell>
        </row>
        <row r="31">
          <cell r="F31">
            <v>9927.34</v>
          </cell>
          <cell r="H31">
            <v>783172.05</v>
          </cell>
          <cell r="J31">
            <v>44000</v>
          </cell>
          <cell r="L31">
            <v>26669.559999999998</v>
          </cell>
          <cell r="M31">
            <v>766172.92</v>
          </cell>
          <cell r="N31">
            <v>44934.1</v>
          </cell>
        </row>
        <row r="32">
          <cell r="D32">
            <v>16425.599999999999</v>
          </cell>
          <cell r="E32">
            <v>600279.38</v>
          </cell>
          <cell r="F32">
            <v>1565000</v>
          </cell>
          <cell r="G32">
            <v>3945206</v>
          </cell>
          <cell r="H32">
            <v>22827</v>
          </cell>
          <cell r="I32">
            <v>783177</v>
          </cell>
          <cell r="J32">
            <v>2894253.81</v>
          </cell>
          <cell r="K32">
            <v>2337000</v>
          </cell>
          <cell r="L32">
            <v>3134261.2800000003</v>
          </cell>
          <cell r="M32">
            <v>11843.66</v>
          </cell>
          <cell r="N32">
            <v>1726602.49</v>
          </cell>
        </row>
        <row r="34">
          <cell r="D34">
            <v>2833904.92</v>
          </cell>
          <cell r="E34">
            <v>2525892.09</v>
          </cell>
          <cell r="F34">
            <v>2500217.2799999998</v>
          </cell>
          <cell r="G34">
            <v>2131802.87</v>
          </cell>
          <cell r="H34">
            <v>3391107.1599999997</v>
          </cell>
          <cell r="I34">
            <v>2443920.3199999998</v>
          </cell>
          <cell r="J34">
            <v>2434832.48</v>
          </cell>
          <cell r="K34">
            <v>2817303.94</v>
          </cell>
          <cell r="L34">
            <v>3780249.8199999994</v>
          </cell>
          <cell r="M34">
            <v>2647525.88</v>
          </cell>
          <cell r="N34">
            <v>3225542.92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H52">
            <v>533318.6</v>
          </cell>
          <cell r="K52">
            <v>143485.88</v>
          </cell>
        </row>
        <row r="53">
          <cell r="H53">
            <v>111510</v>
          </cell>
        </row>
        <row r="54">
          <cell r="E54">
            <v>230100</v>
          </cell>
          <cell r="G54">
            <v>846960</v>
          </cell>
          <cell r="H54">
            <v>1110600</v>
          </cell>
          <cell r="I54">
            <v>3837766</v>
          </cell>
          <cell r="L54">
            <v>113339</v>
          </cell>
          <cell r="M54">
            <v>127369.2</v>
          </cell>
        </row>
        <row r="56">
          <cell r="E56">
            <v>154100.09</v>
          </cell>
          <cell r="F56">
            <v>221501.34</v>
          </cell>
          <cell r="G56">
            <v>224920.81</v>
          </cell>
          <cell r="H56">
            <v>15340</v>
          </cell>
          <cell r="K56">
            <v>4023800</v>
          </cell>
          <cell r="L56">
            <v>53383.199999999997</v>
          </cell>
          <cell r="M56">
            <v>140624.99</v>
          </cell>
          <cell r="N56">
            <v>139635.30000000002</v>
          </cell>
        </row>
        <row r="57">
          <cell r="M57">
            <v>169920</v>
          </cell>
          <cell r="N57">
            <v>153140.4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97"/>
  <sheetViews>
    <sheetView showGridLines="0" tabSelected="1" topLeftCell="A13" zoomScale="70" zoomScaleNormal="70" workbookViewId="0">
      <selection activeCell="H91" sqref="H91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8.5703125" style="31" customWidth="1"/>
    <col min="7" max="7" width="19.7109375" customWidth="1"/>
    <col min="8" max="8" width="19.85546875" customWidth="1"/>
    <col min="9" max="9" width="22.28515625" customWidth="1"/>
    <col min="10" max="11" width="20.140625" customWidth="1"/>
    <col min="12" max="12" width="20" customWidth="1"/>
    <col min="13" max="13" width="21" customWidth="1"/>
    <col min="14" max="14" width="20.85546875" customWidth="1"/>
    <col min="15" max="15" width="20.140625" customWidth="1"/>
    <col min="16" max="16" width="18.5703125" style="36" hidden="1" customWidth="1"/>
    <col min="17" max="17" width="18.5703125" hidden="1" customWidth="1"/>
    <col min="18" max="18" width="22.425781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125906765</v>
      </c>
      <c r="E12" s="26">
        <f>SUM(E13:E17)</f>
        <v>5658000.5300000003</v>
      </c>
      <c r="F12" s="26">
        <f t="shared" si="0"/>
        <v>9137561.1599999983</v>
      </c>
      <c r="G12" s="26">
        <f t="shared" si="0"/>
        <v>7643871.9299999997</v>
      </c>
      <c r="H12" s="26">
        <f t="shared" si="0"/>
        <v>8610076.9000000004</v>
      </c>
      <c r="I12" s="26">
        <f t="shared" si="0"/>
        <v>13203496.640000001</v>
      </c>
      <c r="J12" s="26">
        <f t="shared" si="0"/>
        <v>7017450.9000000004</v>
      </c>
      <c r="K12" s="26">
        <f t="shared" si="0"/>
        <v>9127003.4700000007</v>
      </c>
      <c r="L12" s="26">
        <f t="shared" si="0"/>
        <v>6950625.1999999993</v>
      </c>
      <c r="M12" s="26">
        <f t="shared" si="0"/>
        <v>7970378.290000001</v>
      </c>
      <c r="N12" s="26">
        <f t="shared" si="0"/>
        <v>9593260.5199999996</v>
      </c>
      <c r="O12" s="26">
        <f t="shared" si="0"/>
        <v>11105914.85</v>
      </c>
      <c r="P12" s="26">
        <f t="shared" si="0"/>
        <v>13233607.770000001</v>
      </c>
      <c r="Q12" s="26">
        <f t="shared" si="0"/>
        <v>15325320.570000002</v>
      </c>
      <c r="R12" s="27">
        <f>F12+G12+H12+I12+J12+K12+L12+M12+N12+O12+P12+Q12</f>
        <v>118918568.19999999</v>
      </c>
    </row>
    <row r="13" spans="3:19" x14ac:dyDescent="0.25">
      <c r="C13" s="29" t="s">
        <v>23</v>
      </c>
      <c r="D13" s="30">
        <v>83493924</v>
      </c>
      <c r="E13" s="31">
        <v>-483245.04</v>
      </c>
      <c r="F13" s="31">
        <f>[1]F100!C10+[1]VS!C10</f>
        <v>5933691.1399999997</v>
      </c>
      <c r="G13" s="31">
        <f>[1]F100!D10+[1]VS!D10</f>
        <v>6635057.0199999996</v>
      </c>
      <c r="H13" s="31">
        <f>[1]F100!E10+[1]VS!E10</f>
        <v>6767799.5</v>
      </c>
      <c r="I13" s="31">
        <f>[1]F100!F10+[1]VS!F10</f>
        <v>6016273.0899999999</v>
      </c>
      <c r="J13" s="31">
        <f>[1]F100!G10+[1]VS!G10</f>
        <v>6001144.54</v>
      </c>
      <c r="K13" s="31">
        <f>[1]F100!H10+[1]VS!H10</f>
        <v>5986199.0099999998</v>
      </c>
      <c r="L13" s="31">
        <f>[1]F100!I10+[1]VS!I10</f>
        <v>5971255.5099999998</v>
      </c>
      <c r="M13" s="31">
        <f>[1]F100!J10+[1]VS!J10</f>
        <v>6081329.5700000003</v>
      </c>
      <c r="N13" s="31">
        <f>[1]F100!K10+[1]VS!K10</f>
        <v>6543466.4500000002</v>
      </c>
      <c r="O13" s="31">
        <f>[1]F100!L10+[1]VS!L10</f>
        <v>5951792.0300000003</v>
      </c>
      <c r="P13" s="31">
        <f>[1]F100!M10+[1]VS!M10</f>
        <v>5932837.2200000007</v>
      </c>
      <c r="Q13" s="31">
        <f>[1]F100!N10+[1]VS!N10</f>
        <v>12435444.830000002</v>
      </c>
      <c r="R13" s="27">
        <f t="shared" ref="R13:R64" si="1">F13+G13+H13+I13+J13+K13+L13+M13+N13+O13+P13+Q13</f>
        <v>80256289.909999996</v>
      </c>
    </row>
    <row r="14" spans="3:19" x14ac:dyDescent="0.25">
      <c r="C14" s="29" t="s">
        <v>24</v>
      </c>
      <c r="D14" s="30">
        <v>31749995</v>
      </c>
      <c r="E14" s="32">
        <v>5460880.2800000003</v>
      </c>
      <c r="F14" s="31">
        <f>[1]F100!C11+[1]VS!C11</f>
        <v>2294593.9</v>
      </c>
      <c r="G14" s="31">
        <f>[1]F100!D11+[1]VS!D11</f>
        <v>97920</v>
      </c>
      <c r="H14" s="31">
        <f>[1]F100!E11+[1]VS!E11</f>
        <v>918773.02</v>
      </c>
      <c r="I14" s="31">
        <f>[1]F100!F11+[1]VS!F11</f>
        <v>6266174.2599999998</v>
      </c>
      <c r="J14" s="31">
        <f>[1]F100!G11+[1]VS!G11</f>
        <v>97920</v>
      </c>
      <c r="K14" s="31">
        <f>[1]F100!H11+[1]VS!H11</f>
        <v>2222054.9700000002</v>
      </c>
      <c r="L14" s="31">
        <f>[1]F100!I11+[1]VS!I11</f>
        <v>62920</v>
      </c>
      <c r="M14" s="31">
        <f>[1]F100!J11+[1]VS!J11</f>
        <v>964149.99</v>
      </c>
      <c r="N14" s="31">
        <f>[1]F100!K11+[1]VS!K11</f>
        <v>2133552.4500000002</v>
      </c>
      <c r="O14" s="31">
        <f>[1]F100!L11+[1]VS!L11</f>
        <v>4243207.0600000005</v>
      </c>
      <c r="P14" s="31">
        <f>[1]F100!M11+[1]VS!M11</f>
        <v>6390233.4500000002</v>
      </c>
      <c r="Q14" s="31">
        <f>[1]F100!N11+[1]VS!N11</f>
        <v>1949746.51</v>
      </c>
      <c r="R14" s="27">
        <f t="shared" si="1"/>
        <v>27641245.609999999</v>
      </c>
    </row>
    <row r="15" spans="3:19" x14ac:dyDescent="0.25">
      <c r="C15" s="29" t="s">
        <v>25</v>
      </c>
      <c r="D15" s="30">
        <v>316580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3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>
        <v>10346266</v>
      </c>
      <c r="E17" s="30">
        <v>680365.29</v>
      </c>
      <c r="F17" s="31">
        <f>[1]F100!C14+[1]VS!C14</f>
        <v>909276.12</v>
      </c>
      <c r="G17" s="31">
        <f>[1]F100!D14+[1]VS!D14</f>
        <v>910894.91</v>
      </c>
      <c r="H17" s="31">
        <f>[1]F100!E14+[1]VS!E14</f>
        <v>923504.38</v>
      </c>
      <c r="I17" s="31">
        <f>[1]F100!F14+[1]VS!F14</f>
        <v>921049.29</v>
      </c>
      <c r="J17" s="31">
        <f>[1]F100!G14+[1]VS!G14</f>
        <v>918386.3600000001</v>
      </c>
      <c r="K17" s="31">
        <f>[1]F100!H14+[1]VS!H14</f>
        <v>918749.49</v>
      </c>
      <c r="L17" s="31">
        <f>[1]F100!I14+[1]VS!I14</f>
        <v>916449.69</v>
      </c>
      <c r="M17" s="31">
        <f>[1]F100!J14+[1]VS!J14</f>
        <v>924898.73</v>
      </c>
      <c r="N17" s="31">
        <f>[1]F100!K14+[1]VS!K14</f>
        <v>916241.62</v>
      </c>
      <c r="O17" s="31">
        <f>[1]F100!L14+[1]VS!L14</f>
        <v>910915.76</v>
      </c>
      <c r="P17" s="31">
        <f>[1]F100!M14+[1]VS!M14</f>
        <v>910537.1</v>
      </c>
      <c r="Q17" s="31">
        <f>[1]F100!N14+[1]VS!N14</f>
        <v>940129.2300000001</v>
      </c>
      <c r="R17" s="27">
        <f t="shared" si="1"/>
        <v>11021032.680000002</v>
      </c>
    </row>
    <row r="18" spans="3:18" s="28" customFormat="1" x14ac:dyDescent="0.25">
      <c r="C18" s="25" t="s">
        <v>28</v>
      </c>
      <c r="D18" s="34">
        <f t="shared" ref="D18:Q18" si="2">SUM(D19:D27)</f>
        <v>25117126</v>
      </c>
      <c r="E18" s="34">
        <f>SUM(E19:E27)</f>
        <v>778581.4</v>
      </c>
      <c r="F18" s="34">
        <f t="shared" si="2"/>
        <v>514492.61000000004</v>
      </c>
      <c r="G18" s="34">
        <f t="shared" si="2"/>
        <v>1781139.4</v>
      </c>
      <c r="H18" s="34">
        <f t="shared" si="2"/>
        <v>2934973.7299999995</v>
      </c>
      <c r="I18" s="34">
        <f t="shared" si="2"/>
        <v>779053.82000000007</v>
      </c>
      <c r="J18" s="34">
        <f t="shared" si="2"/>
        <v>2527225.06</v>
      </c>
      <c r="K18" s="34">
        <f t="shared" si="2"/>
        <v>1728081.0199999998</v>
      </c>
      <c r="L18" s="34">
        <f t="shared" si="2"/>
        <v>990087.65999999992</v>
      </c>
      <c r="M18" s="34">
        <f t="shared" si="2"/>
        <v>1534686.39</v>
      </c>
      <c r="N18" s="34">
        <f t="shared" si="2"/>
        <v>1355179.9699999997</v>
      </c>
      <c r="O18" s="34">
        <f t="shared" si="2"/>
        <v>2803381.84</v>
      </c>
      <c r="P18" s="34">
        <f t="shared" si="2"/>
        <v>1360101.66</v>
      </c>
      <c r="Q18" s="34">
        <f t="shared" si="2"/>
        <v>3807757.89</v>
      </c>
      <c r="R18" s="27">
        <f t="shared" si="1"/>
        <v>22116161.050000001</v>
      </c>
    </row>
    <row r="19" spans="3:18" x14ac:dyDescent="0.25">
      <c r="C19" s="29" t="s">
        <v>29</v>
      </c>
      <c r="D19" s="30">
        <v>3397126</v>
      </c>
      <c r="E19" s="30">
        <v>-434000</v>
      </c>
      <c r="F19" s="31">
        <f>[1]F100!C16+[1]VS!C16</f>
        <v>77640.45</v>
      </c>
      <c r="G19" s="31">
        <f>[1]F100!D16+[1]VS!D16</f>
        <v>199580.62</v>
      </c>
      <c r="H19" s="31">
        <f>[1]F100!E16+[1]VS!E16</f>
        <v>207453.39</v>
      </c>
      <c r="I19" s="31">
        <f>[1]F100!F16+[1]VS!F16</f>
        <v>284614.12</v>
      </c>
      <c r="J19" s="31">
        <f>[1]F100!G16+[1]VS!G16</f>
        <v>366877.32</v>
      </c>
      <c r="K19" s="31">
        <f>[1]F100!H16+[1]VS!H16</f>
        <v>121635.56</v>
      </c>
      <c r="L19" s="31">
        <f>[1]F100!I16+[1]VS!I16</f>
        <v>225923.86</v>
      </c>
      <c r="M19" s="31">
        <f>[1]F100!J16+[1]VS!J16</f>
        <v>232883.21</v>
      </c>
      <c r="N19" s="31">
        <f>[1]F100!K16+[1]VS!K16</f>
        <v>233165.55000000002</v>
      </c>
      <c r="O19" s="31">
        <f>[1]F100!L16+[1]VS!L16</f>
        <v>394250.03</v>
      </c>
      <c r="P19" s="31">
        <f>[1]F100!M16+[1]VS!M16</f>
        <v>220316.19</v>
      </c>
      <c r="Q19" s="31">
        <f>[1]F100!N16+[1]VS!N16</f>
        <v>89929.57</v>
      </c>
      <c r="R19" s="27">
        <f t="shared" si="1"/>
        <v>2654269.87</v>
      </c>
    </row>
    <row r="20" spans="3:18" x14ac:dyDescent="0.25">
      <c r="C20" s="29" t="s">
        <v>30</v>
      </c>
      <c r="D20" s="30">
        <v>200000</v>
      </c>
      <c r="E20" s="30">
        <v>7348</v>
      </c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66198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66198</v>
      </c>
    </row>
    <row r="21" spans="3:18" x14ac:dyDescent="0.25">
      <c r="C21" s="29" t="s">
        <v>31</v>
      </c>
      <c r="D21" s="30"/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126395.7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126395.7</v>
      </c>
    </row>
    <row r="22" spans="3:18" x14ac:dyDescent="0.25">
      <c r="C22" s="29" t="s">
        <v>32</v>
      </c>
      <c r="D22" s="30">
        <v>50000</v>
      </c>
      <c r="F22" s="31">
        <f>[1]F100!C19+[1]VS!C19</f>
        <v>0</v>
      </c>
      <c r="G22" s="31">
        <f>[1]F100!D19+[1]VS!D19</f>
        <v>0</v>
      </c>
      <c r="H22" s="31">
        <f>[1]F100!E19+[1]VS!E19</f>
        <v>6608</v>
      </c>
      <c r="I22" s="31">
        <f>[1]F100!F19+[1]VS!F19</f>
        <v>0</v>
      </c>
      <c r="J22" s="31">
        <f>[1]F100!G19+[1]VS!G19</f>
        <v>0</v>
      </c>
      <c r="K22" s="31">
        <f>[1]F100!H19+[1]VS!H19</f>
        <v>3141.74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14348.04</v>
      </c>
      <c r="R22" s="27">
        <f t="shared" si="1"/>
        <v>24097.78</v>
      </c>
    </row>
    <row r="23" spans="3:18" x14ac:dyDescent="0.25">
      <c r="C23" s="29" t="s">
        <v>33</v>
      </c>
      <c r="D23" s="30">
        <v>720000</v>
      </c>
      <c r="E23" s="31">
        <v>-629170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90828</v>
      </c>
      <c r="Q23" s="31">
        <f>[1]F100!N20+[1]VS!N20</f>
        <v>0</v>
      </c>
      <c r="R23" s="27">
        <f t="shared" si="1"/>
        <v>90828</v>
      </c>
    </row>
    <row r="24" spans="3:18" x14ac:dyDescent="0.25">
      <c r="C24" s="29" t="s">
        <v>34</v>
      </c>
      <c r="D24" s="30">
        <v>305000</v>
      </c>
      <c r="E24" s="31">
        <v>-209830</v>
      </c>
      <c r="F24" s="31">
        <f>[1]F100!C21+[1]VS!C21</f>
        <v>0</v>
      </c>
      <c r="G24" s="31">
        <f>[1]F100!D21+[1]VS!D21</f>
        <v>15660</v>
      </c>
      <c r="H24" s="31">
        <f>[1]F100!E21+[1]VS!E21</f>
        <v>73018.09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94102.09</v>
      </c>
    </row>
    <row r="25" spans="3:18" x14ac:dyDescent="0.25">
      <c r="C25" s="29" t="s">
        <v>35</v>
      </c>
      <c r="D25" s="30">
        <v>15520000</v>
      </c>
      <c r="E25" s="31">
        <v>-523565</v>
      </c>
      <c r="F25" s="31">
        <f>[1]F100!C22+[1]VS!C22</f>
        <v>436852.16000000003</v>
      </c>
      <c r="G25" s="31">
        <f>[1]F100!D22+[1]VS!D22</f>
        <v>826359.74</v>
      </c>
      <c r="H25" s="31">
        <f>[1]F100!E22+[1]VS!E22</f>
        <v>2547293.3499999996</v>
      </c>
      <c r="I25" s="31">
        <f>[1]F100!F22+[1]VS!F22</f>
        <v>358250</v>
      </c>
      <c r="J25" s="31">
        <f>[1]F100!G22+[1]VS!G22</f>
        <v>1809463.8399999999</v>
      </c>
      <c r="K25" s="31">
        <f>[1]F100!H22+[1]VS!H22</f>
        <v>1314867.3199999998</v>
      </c>
      <c r="L25" s="31">
        <f>[1]F100!I22+[1]VS!I22</f>
        <v>525574</v>
      </c>
      <c r="M25" s="31">
        <f>[1]F100!J22+[1]VS!J22</f>
        <v>1121853.18</v>
      </c>
      <c r="N25" s="31">
        <f>[1]F100!K22+[1]VS!K22</f>
        <v>272263.76999999996</v>
      </c>
      <c r="O25" s="31">
        <f>[1]F100!L22+[1]VS!L22</f>
        <v>1646239.39</v>
      </c>
      <c r="P25" s="31">
        <f>[1]F100!M22+[1]VS!M22</f>
        <v>451098.67</v>
      </c>
      <c r="Q25" s="31">
        <f>[1]F100!N22+[1]VS!N22</f>
        <v>1742608.67</v>
      </c>
      <c r="R25" s="27">
        <f t="shared" si="1"/>
        <v>13052724.09</v>
      </c>
    </row>
    <row r="26" spans="3:18" x14ac:dyDescent="0.25">
      <c r="C26" s="29" t="s">
        <v>36</v>
      </c>
      <c r="D26" s="30">
        <v>3225000</v>
      </c>
      <c r="E26" s="31">
        <v>978253.4</v>
      </c>
      <c r="F26" s="31">
        <f>[1]F100!C23+[1]VS!C23</f>
        <v>0</v>
      </c>
      <c r="G26" s="31">
        <f>[1]F100!D23+[1]VS!D23</f>
        <v>117212.94</v>
      </c>
      <c r="H26" s="31">
        <f>[1]F100!E23+[1]VS!E23</f>
        <v>0</v>
      </c>
      <c r="I26" s="31">
        <f>[1]F100!F23+[1]VS!F23</f>
        <v>0</v>
      </c>
      <c r="J26" s="31">
        <f>[1]F100!G23+[1]VS!G23</f>
        <v>0</v>
      </c>
      <c r="K26" s="31">
        <f>[1]F100!H23+[1]VS!H23</f>
        <v>41000</v>
      </c>
      <c r="L26" s="31">
        <f>[1]F100!I23+[1]VS!I23</f>
        <v>0</v>
      </c>
      <c r="M26" s="31">
        <f>[1]F100!J23+[1]VS!J23</f>
        <v>179950</v>
      </c>
      <c r="N26" s="31">
        <f>[1]F100!K23+[1]VS!K23</f>
        <v>814350.64999999991</v>
      </c>
      <c r="O26" s="31">
        <f>[1]F100!L23+[1]VS!L23</f>
        <v>227697.52</v>
      </c>
      <c r="P26" s="31">
        <f>[1]F100!M23+[1]VS!M23</f>
        <v>405920</v>
      </c>
      <c r="Q26" s="31">
        <f>[1]F100!N23+[1]VS!N23</f>
        <v>1398242.59</v>
      </c>
      <c r="R26" s="27">
        <f t="shared" si="1"/>
        <v>3184373.7</v>
      </c>
    </row>
    <row r="27" spans="3:18" x14ac:dyDescent="0.25">
      <c r="C27" s="29" t="s">
        <v>37</v>
      </c>
      <c r="D27" s="30">
        <v>1700000</v>
      </c>
      <c r="E27" s="31">
        <v>1589545</v>
      </c>
      <c r="F27" s="31">
        <f>[1]F100!C24+[1]VS!C24</f>
        <v>0</v>
      </c>
      <c r="G27" s="31">
        <f>[1]F100!D24+[1]VS!D24</f>
        <v>622326.1</v>
      </c>
      <c r="H27" s="31">
        <f>[1]F100!E24+[1]VS!E24</f>
        <v>100600.9</v>
      </c>
      <c r="I27" s="31">
        <f>[1]F100!F24+[1]VS!F24</f>
        <v>136189.70000000001</v>
      </c>
      <c r="J27" s="31">
        <f>[1]F100!G24+[1]VS!G24</f>
        <v>158290.19999999998</v>
      </c>
      <c r="K27" s="31">
        <f>[1]F100!H24+[1]VS!H24</f>
        <v>246537.4</v>
      </c>
      <c r="L27" s="31">
        <f>[1]F100!I24+[1]VS!I24</f>
        <v>234064.8</v>
      </c>
      <c r="M27" s="31">
        <f>[1]F100!J24+[1]VS!J24</f>
        <v>0</v>
      </c>
      <c r="N27" s="31">
        <f>[1]F100!K24+[1]VS!K24</f>
        <v>35400</v>
      </c>
      <c r="O27" s="31">
        <f>[1]F100!L24+[1]VS!L24</f>
        <v>535194.9</v>
      </c>
      <c r="P27" s="31">
        <f>[1]F100!M24+[1]VS!M24</f>
        <v>191938.8</v>
      </c>
      <c r="Q27" s="31">
        <f>[1]F100!N24+[1]VS!N24</f>
        <v>562629.02</v>
      </c>
      <c r="R27" s="27">
        <f t="shared" si="1"/>
        <v>2823171.82</v>
      </c>
    </row>
    <row r="28" spans="3:18" s="28" customFormat="1" x14ac:dyDescent="0.25">
      <c r="C28" s="25" t="s">
        <v>38</v>
      </c>
      <c r="D28" s="26">
        <f t="shared" ref="D28:Q28" si="3">SUM(D29:D37)</f>
        <v>67496765</v>
      </c>
      <c r="E28" s="26">
        <f>SUM(E29:E37)</f>
        <v>-778581.40000000037</v>
      </c>
      <c r="F28" s="34">
        <f t="shared" si="3"/>
        <v>0</v>
      </c>
      <c r="G28" s="34">
        <f t="shared" si="3"/>
        <v>3428970.52</v>
      </c>
      <c r="H28" s="34">
        <f t="shared" si="3"/>
        <v>3133184.92</v>
      </c>
      <c r="I28" s="34">
        <f t="shared" si="3"/>
        <v>5578695.7899999991</v>
      </c>
      <c r="J28" s="34">
        <f t="shared" si="3"/>
        <v>7329011.8700000001</v>
      </c>
      <c r="K28" s="34">
        <f t="shared" si="3"/>
        <v>4525952.47</v>
      </c>
      <c r="L28" s="34">
        <f t="shared" si="3"/>
        <v>3893481.8099999996</v>
      </c>
      <c r="M28" s="34">
        <f t="shared" si="3"/>
        <v>5772093.29</v>
      </c>
      <c r="N28" s="34">
        <f t="shared" si="3"/>
        <v>5519453.9399999995</v>
      </c>
      <c r="O28" s="34">
        <f t="shared" si="3"/>
        <v>8253835.8599999994</v>
      </c>
      <c r="P28" s="34">
        <f t="shared" si="3"/>
        <v>3495582.46</v>
      </c>
      <c r="Q28" s="34">
        <f t="shared" si="3"/>
        <v>5941085.04</v>
      </c>
      <c r="R28" s="27">
        <f t="shared" si="1"/>
        <v>56871347.969999991</v>
      </c>
    </row>
    <row r="29" spans="3:18" x14ac:dyDescent="0.25">
      <c r="C29" s="29" t="s">
        <v>39</v>
      </c>
      <c r="D29" s="30">
        <v>478516</v>
      </c>
      <c r="E29" s="30">
        <v>319907.73</v>
      </c>
      <c r="F29" s="31">
        <f>[1]F100!C26+[1]VS!C26</f>
        <v>0</v>
      </c>
      <c r="G29" s="31">
        <f>[1]F100!D26+[1]VS!D26</f>
        <v>16720</v>
      </c>
      <c r="H29" s="31">
        <f>[1]F100!E26+[1]VS!E26</f>
        <v>0</v>
      </c>
      <c r="I29" s="31">
        <f>[1]F100!F26+[1]VS!F26</f>
        <v>133687</v>
      </c>
      <c r="J29" s="31">
        <f>[1]F100!G26+[1]VS!G26</f>
        <v>0</v>
      </c>
      <c r="K29" s="31">
        <f>[1]F100!H26+[1]VS!H26</f>
        <v>95345.54</v>
      </c>
      <c r="L29" s="31">
        <f>[1]F100!I26+[1]VS!I26</f>
        <v>20460</v>
      </c>
      <c r="M29" s="31">
        <f>[1]F100!J26+[1]VS!J26</f>
        <v>0</v>
      </c>
      <c r="N29" s="31">
        <f>[1]F100!K26+[1]VS!K26</f>
        <v>99760</v>
      </c>
      <c r="O29" s="31">
        <f>[1]F100!L26+[1]VS!L26</f>
        <v>0</v>
      </c>
      <c r="P29" s="31">
        <f>[1]F100!M26+[1]VS!M26</f>
        <v>61780</v>
      </c>
      <c r="Q29" s="31">
        <f>[1]F100!N26+[1]VS!N26</f>
        <v>307246.83999999997</v>
      </c>
      <c r="R29" s="27">
        <f t="shared" si="1"/>
        <v>734999.37999999989</v>
      </c>
    </row>
    <row r="30" spans="3:18" x14ac:dyDescent="0.25">
      <c r="C30" s="29" t="s">
        <v>40</v>
      </c>
      <c r="D30" s="30">
        <v>1410820</v>
      </c>
      <c r="E30" s="30">
        <v>-326118</v>
      </c>
      <c r="F30" s="31">
        <f>[1]F100!C27+[1]VS!C27</f>
        <v>0</v>
      </c>
      <c r="G30" s="31">
        <f>[1]F100!D27+[1]VS!D27</f>
        <v>0</v>
      </c>
      <c r="H30" s="31">
        <f>[1]F100!E27+[1]VS!E27</f>
        <v>0</v>
      </c>
      <c r="I30" s="31">
        <f>[1]F100!F27+[1]VS!F27</f>
        <v>691069.17</v>
      </c>
      <c r="J30" s="31">
        <f>[1]F100!G27+[1]VS!G27</f>
        <v>0</v>
      </c>
      <c r="K30" s="31">
        <f>[1]F100!H27+[1]VS!H27</f>
        <v>221840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6844</v>
      </c>
      <c r="P30" s="31">
        <f>[1]F100!M27+[1]VS!M27</f>
        <v>8260</v>
      </c>
      <c r="Q30" s="31">
        <f>[1]F100!N27+[1]VS!N27</f>
        <v>61351.56</v>
      </c>
      <c r="R30" s="27">
        <f t="shared" si="1"/>
        <v>989364.73</v>
      </c>
    </row>
    <row r="31" spans="3:18" x14ac:dyDescent="0.25">
      <c r="C31" s="29" t="s">
        <v>41</v>
      </c>
      <c r="D31" s="30">
        <v>7311464</v>
      </c>
      <c r="E31" s="30">
        <v>-630500.62</v>
      </c>
      <c r="F31" s="31">
        <f>[1]F100!C28+[1]VS!C28</f>
        <v>0</v>
      </c>
      <c r="G31" s="31">
        <f>[1]F100!D28+[1]VS!D28</f>
        <v>370520</v>
      </c>
      <c r="H31" s="31">
        <f>[1]F100!E28+[1]VS!E28</f>
        <v>7013.45</v>
      </c>
      <c r="I31" s="31">
        <f>[1]F100!F28+[1]VS!F28</f>
        <v>678795</v>
      </c>
      <c r="J31" s="31">
        <f>[1]F100!G28+[1]VS!G28</f>
        <v>1211683</v>
      </c>
      <c r="K31" s="31">
        <f>[1]F100!H28+[1]VS!H28</f>
        <v>3354.06</v>
      </c>
      <c r="L31" s="31">
        <f>[1]F100!I28+[1]VS!I28</f>
        <v>488520</v>
      </c>
      <c r="M31" s="31">
        <f>[1]F100!J28+[1]VS!J28</f>
        <v>355807</v>
      </c>
      <c r="N31" s="31">
        <f>[1]F100!K28+[1]VS!K28</f>
        <v>248390</v>
      </c>
      <c r="O31" s="31">
        <f>[1]F100!L28+[1]VS!L28</f>
        <v>1297811.2</v>
      </c>
      <c r="P31" s="31">
        <f>[1]F100!M28+[1]VS!M28</f>
        <v>0</v>
      </c>
      <c r="Q31" s="31">
        <f>[1]F100!N28+[1]VS!N28</f>
        <v>555144.22</v>
      </c>
      <c r="R31" s="27">
        <f t="shared" si="1"/>
        <v>5217037.93</v>
      </c>
    </row>
    <row r="32" spans="3:18" x14ac:dyDescent="0.25">
      <c r="C32" s="29" t="s">
        <v>42</v>
      </c>
      <c r="D32" s="30">
        <v>1905308</v>
      </c>
      <c r="E32" s="30">
        <v>-1424262.89</v>
      </c>
      <c r="F32" s="31">
        <f>[1]F100!C29+[1]VS!C29</f>
        <v>0</v>
      </c>
      <c r="G32" s="31">
        <f>[1]F100!D29+[1]VS!D29</f>
        <v>191400</v>
      </c>
      <c r="H32" s="31">
        <f>[1]F100!E29+[1]VS!E29</f>
        <v>0</v>
      </c>
      <c r="I32" s="31">
        <f>[1]F100!F29+[1]VS!F29</f>
        <v>0</v>
      </c>
      <c r="J32" s="31">
        <f>[1]F100!G29+[1]VS!G29</f>
        <v>40320</v>
      </c>
      <c r="K32" s="31">
        <f>[1]F100!H29+[1]VS!H29</f>
        <v>4476.96</v>
      </c>
      <c r="L32" s="31">
        <f>[1]F100!I29+[1]VS!I29</f>
        <v>143404.5</v>
      </c>
      <c r="M32" s="31">
        <f>[1]F100!J29+[1]VS!J29</f>
        <v>43200</v>
      </c>
      <c r="N32" s="31">
        <f>[1]F100!K29+[1]VS!K29</f>
        <v>0</v>
      </c>
      <c r="O32" s="31">
        <f>[1]F100!L29+[1]VS!L29</f>
        <v>8000</v>
      </c>
      <c r="P32" s="31">
        <f>[1]F100!M29+[1]VS!M29</f>
        <v>0</v>
      </c>
      <c r="Q32" s="31">
        <f>[1]F100!N29+[1]VS!N29</f>
        <v>16312.11</v>
      </c>
      <c r="R32" s="27">
        <f t="shared" si="1"/>
        <v>447113.56999999995</v>
      </c>
    </row>
    <row r="33" spans="3:18" x14ac:dyDescent="0.25">
      <c r="C33" s="29" t="s">
        <v>43</v>
      </c>
      <c r="D33" s="30">
        <v>77800</v>
      </c>
      <c r="E33" s="30">
        <v>2919.7</v>
      </c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3829.7</v>
      </c>
      <c r="L33" s="31">
        <f>[1]F100!I30+[1]VS!I30</f>
        <v>13999.99</v>
      </c>
      <c r="M33" s="31">
        <f>[1]F100!J30+[1]VS!J30</f>
        <v>0</v>
      </c>
      <c r="N33" s="31">
        <f>[1]F100!K30+[1]VS!K30</f>
        <v>17000</v>
      </c>
      <c r="O33" s="31">
        <f>[1]F100!L30+[1]VS!L30</f>
        <v>0</v>
      </c>
      <c r="P33" s="31">
        <f>[1]F100!M30+[1]VS!M30</f>
        <v>0</v>
      </c>
      <c r="Q33" s="31">
        <f>[1]F100!N30+[1]VS!N30</f>
        <v>3950.8</v>
      </c>
      <c r="R33" s="27">
        <f t="shared" si="1"/>
        <v>38780.490000000005</v>
      </c>
    </row>
    <row r="34" spans="3:18" x14ac:dyDescent="0.25">
      <c r="C34" s="29" t="s">
        <v>44</v>
      </c>
      <c r="D34" s="30">
        <v>517959</v>
      </c>
      <c r="E34" s="30">
        <v>1185178.55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9927.34</v>
      </c>
      <c r="J34" s="31">
        <f>[1]F100!G31+[1]VS!G31</f>
        <v>0</v>
      </c>
      <c r="K34" s="31">
        <f>[1]F100!H31+[1]VS!H31</f>
        <v>783172.05</v>
      </c>
      <c r="L34" s="31">
        <f>[1]F100!I31+[1]VS!I31</f>
        <v>0</v>
      </c>
      <c r="M34" s="31">
        <f>[1]F100!J31+[1]VS!J31</f>
        <v>44000</v>
      </c>
      <c r="N34" s="31">
        <f>[1]F100!K31+[1]VS!K31</f>
        <v>0</v>
      </c>
      <c r="O34" s="31">
        <f>[1]F100!L31+[1]VS!L31</f>
        <v>26669.559999999998</v>
      </c>
      <c r="P34" s="31">
        <f>[1]F100!M31+[1]VS!M31</f>
        <v>766172.92</v>
      </c>
      <c r="Q34" s="31">
        <f>[1]F100!N31+[1]VS!N31</f>
        <v>44934.1</v>
      </c>
      <c r="R34" s="27">
        <f t="shared" si="1"/>
        <v>1674875.9700000002</v>
      </c>
    </row>
    <row r="35" spans="3:18" x14ac:dyDescent="0.25">
      <c r="C35" s="29" t="s">
        <v>45</v>
      </c>
      <c r="D35" s="30">
        <v>16419815</v>
      </c>
      <c r="E35" s="30">
        <v>5591429.8799999999</v>
      </c>
      <c r="F35" s="31">
        <f>[1]F100!C32+[1]VS!C32</f>
        <v>0</v>
      </c>
      <c r="G35" s="31">
        <f>[1]F100!D32+[1]VS!D32</f>
        <v>16425.599999999999</v>
      </c>
      <c r="H35" s="31">
        <f>[1]F100!E32+[1]VS!E32</f>
        <v>600279.38</v>
      </c>
      <c r="I35" s="31">
        <f>[1]F100!F32+[1]VS!F32</f>
        <v>1565000</v>
      </c>
      <c r="J35" s="31">
        <f>[1]F100!G32+[1]VS!G32</f>
        <v>3945206</v>
      </c>
      <c r="K35" s="31">
        <f>[1]F100!H32+[1]VS!H32</f>
        <v>22827</v>
      </c>
      <c r="L35" s="31">
        <f>[1]F100!I32+[1]VS!I32</f>
        <v>783177</v>
      </c>
      <c r="M35" s="31">
        <f>[1]F100!J32+[1]VS!J32</f>
        <v>2894253.81</v>
      </c>
      <c r="N35" s="31">
        <f>[1]F100!K32+[1]VS!K32</f>
        <v>2337000</v>
      </c>
      <c r="O35" s="31">
        <f>[1]F100!L32+[1]VS!L32</f>
        <v>3134261.2800000003</v>
      </c>
      <c r="P35" s="31">
        <f>[1]F100!M32+[1]VS!M32</f>
        <v>11843.66</v>
      </c>
      <c r="Q35" s="31">
        <f>[1]F100!N32+[1]VS!N32</f>
        <v>1726602.49</v>
      </c>
      <c r="R35" s="27">
        <f t="shared" si="1"/>
        <v>17036876.219999999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39375083</v>
      </c>
      <c r="E37" s="30">
        <v>-5497135.75</v>
      </c>
      <c r="F37" s="31">
        <f>[1]F100!C34+[1]VS!C34</f>
        <v>0</v>
      </c>
      <c r="G37" s="31">
        <f>[1]F100!D34+[1]VS!D34</f>
        <v>2833904.92</v>
      </c>
      <c r="H37" s="31">
        <f>[1]F100!E34+[1]VS!E34</f>
        <v>2525892.09</v>
      </c>
      <c r="I37" s="31">
        <f>[1]F100!F34+[1]VS!F34</f>
        <v>2500217.2799999998</v>
      </c>
      <c r="J37" s="31">
        <f>[1]F100!G34+[1]VS!G34</f>
        <v>2131802.87</v>
      </c>
      <c r="K37" s="31">
        <f>[1]F100!H34+[1]VS!H34</f>
        <v>3391107.1599999997</v>
      </c>
      <c r="L37" s="31">
        <f>[1]F100!I34+[1]VS!I34</f>
        <v>2443920.3199999998</v>
      </c>
      <c r="M37" s="31">
        <f>[1]F100!J34+[1]VS!J34</f>
        <v>2434832.48</v>
      </c>
      <c r="N37" s="31">
        <f>[1]F100!K34+[1]VS!K34</f>
        <v>2817303.94</v>
      </c>
      <c r="O37" s="31">
        <f>[1]F100!L34+[1]VS!L34</f>
        <v>3780249.8199999994</v>
      </c>
      <c r="P37" s="31">
        <f>[1]F100!M34+[1]VS!M34</f>
        <v>2647525.88</v>
      </c>
      <c r="Q37" s="31">
        <f>[1]F100!N34+[1]VS!N34</f>
        <v>3225542.92</v>
      </c>
      <c r="R37" s="27">
        <f t="shared" si="1"/>
        <v>30732299.68</v>
      </c>
    </row>
    <row r="38" spans="3:18" s="28" customFormat="1" x14ac:dyDescent="0.25">
      <c r="C38" s="25" t="s">
        <v>48</v>
      </c>
      <c r="D38" s="26">
        <f>SUM(D39:D46)</f>
        <v>115000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>
        <v>115000</v>
      </c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19970000</v>
      </c>
      <c r="E54" s="26">
        <f>SUM(E55:E63)</f>
        <v>0</v>
      </c>
      <c r="F54" s="26">
        <f>SUM(F55:F63)</f>
        <v>0</v>
      </c>
      <c r="G54" s="35"/>
      <c r="H54" s="35">
        <f>H55+H56+H57+H58+H59+H60+H61+H62+H63</f>
        <v>384200.08999999997</v>
      </c>
      <c r="I54" s="35">
        <f>I55+I56+I57+I58+I59+I60+I61+I62+I63</f>
        <v>221501.34</v>
      </c>
      <c r="J54" s="35">
        <f t="shared" ref="J54:Q54" si="4">J55+J56+J57+J58+J59+J60+J61+J62+J63</f>
        <v>1071880.81</v>
      </c>
      <c r="K54" s="35">
        <f t="shared" si="4"/>
        <v>1770768.6</v>
      </c>
      <c r="L54" s="35">
        <f t="shared" si="4"/>
        <v>3837766</v>
      </c>
      <c r="M54" s="35">
        <f t="shared" si="4"/>
        <v>0</v>
      </c>
      <c r="N54" s="35">
        <f t="shared" si="4"/>
        <v>4167285.88</v>
      </c>
      <c r="O54" s="35">
        <f t="shared" si="4"/>
        <v>166722.20000000001</v>
      </c>
      <c r="P54" s="35">
        <f t="shared" si="4"/>
        <v>437914.19</v>
      </c>
      <c r="Q54" s="35">
        <f t="shared" si="4"/>
        <v>292775.7</v>
      </c>
      <c r="R54" s="27">
        <f>F54+G54+H54+I54+J54+K54+L54+M54+N54+O54+P54+Q54</f>
        <v>12350814.809999997</v>
      </c>
    </row>
    <row r="55" spans="3:18" x14ac:dyDescent="0.25">
      <c r="C55" s="29" t="s">
        <v>65</v>
      </c>
      <c r="D55" s="30">
        <v>2540000</v>
      </c>
      <c r="E55" s="30">
        <v>-727440</v>
      </c>
      <c r="F55" s="31">
        <f>[1]F100!C52+[1]VS!C52</f>
        <v>0</v>
      </c>
      <c r="G55" s="31">
        <f>[1]F100!D52+[1]VS!D52</f>
        <v>0</v>
      </c>
      <c r="H55" s="31">
        <f>[1]F100!E52+[1]VS!E52</f>
        <v>0</v>
      </c>
      <c r="I55" s="31">
        <f>[1]F100!F52+[1]VS!F52</f>
        <v>0</v>
      </c>
      <c r="J55" s="31">
        <f>[1]F100!G52+[1]VS!G52</f>
        <v>0</v>
      </c>
      <c r="K55" s="31">
        <f>[1]F100!H52+[1]VS!H52</f>
        <v>533318.6</v>
      </c>
      <c r="L55" s="31">
        <f>[1]F100!I52+[1]VS!I52</f>
        <v>0</v>
      </c>
      <c r="M55" s="31">
        <f>[1]F100!J52+[1]VS!J52</f>
        <v>0</v>
      </c>
      <c r="N55" s="31">
        <f>[1]F100!K52+[1]VS!K52</f>
        <v>143485.88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676804.48</v>
      </c>
    </row>
    <row r="56" spans="3:18" x14ac:dyDescent="0.25">
      <c r="C56" s="29" t="s">
        <v>66</v>
      </c>
      <c r="D56" s="30">
        <v>100000</v>
      </c>
      <c r="E56" s="30">
        <v>15000</v>
      </c>
      <c r="F56" s="31">
        <f>[1]F100!C53+[1]VS!C53</f>
        <v>0</v>
      </c>
      <c r="G56" s="31">
        <f>[1]F100!D53+[1]VS!D53</f>
        <v>0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111510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111510</v>
      </c>
    </row>
    <row r="57" spans="3:18" x14ac:dyDescent="0.25">
      <c r="C57" s="29" t="s">
        <v>67</v>
      </c>
      <c r="D57" s="30">
        <v>14080000</v>
      </c>
      <c r="E57" s="30">
        <v>-2300000</v>
      </c>
      <c r="F57" s="31">
        <f>[1]F100!C54+[1]VS!C54</f>
        <v>0</v>
      </c>
      <c r="G57" s="31">
        <f>[1]F100!D54+[1]VS!D54</f>
        <v>0</v>
      </c>
      <c r="H57" s="31">
        <f>[1]F100!E54+[1]VS!E54</f>
        <v>230100</v>
      </c>
      <c r="I57" s="31">
        <f>[1]F100!F54+[1]VS!F54</f>
        <v>0</v>
      </c>
      <c r="J57" s="31">
        <f>[1]F100!G54+[1]VS!G54</f>
        <v>846960</v>
      </c>
      <c r="K57" s="31">
        <f>[1]F100!H54+[1]VS!H54</f>
        <v>1110600</v>
      </c>
      <c r="L57" s="31">
        <f>[1]F100!I54+[1]VS!I54</f>
        <v>3837766</v>
      </c>
      <c r="M57" s="31">
        <f>[1]F100!J54+[1]VS!J54</f>
        <v>0</v>
      </c>
      <c r="N57" s="31">
        <f>[1]F100!K54+[1]VS!K54</f>
        <v>0</v>
      </c>
      <c r="O57" s="31">
        <f>[1]F100!L54+[1]VS!L54</f>
        <v>113339</v>
      </c>
      <c r="P57" s="31">
        <f>[1]F100!M54+[1]VS!M54</f>
        <v>127369.2</v>
      </c>
      <c r="Q57" s="31">
        <f>[1]F100!N54+[1]VS!N54</f>
        <v>0</v>
      </c>
      <c r="R57" s="27">
        <f t="shared" si="1"/>
        <v>6266134.2000000002</v>
      </c>
    </row>
    <row r="58" spans="3:18" x14ac:dyDescent="0.25">
      <c r="C58" s="29" t="s">
        <v>68</v>
      </c>
      <c r="D58" s="30">
        <v>1500000</v>
      </c>
      <c r="E58" s="30">
        <v>-1500000</v>
      </c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1500000</v>
      </c>
      <c r="E59" s="30">
        <v>4172320</v>
      </c>
      <c r="F59" s="31">
        <f>[1]F100!C56+[1]VS!C56</f>
        <v>0</v>
      </c>
      <c r="G59" s="31">
        <f>[1]F100!D56+[1]VS!D56</f>
        <v>0</v>
      </c>
      <c r="H59" s="31">
        <f>[1]F100!E56+[1]VS!E56</f>
        <v>154100.09</v>
      </c>
      <c r="I59" s="31">
        <f>[1]F100!F56+[1]VS!F56</f>
        <v>221501.34</v>
      </c>
      <c r="J59" s="31">
        <f>[1]F100!G56+[1]VS!G56</f>
        <v>224920.81</v>
      </c>
      <c r="K59" s="31">
        <f>[1]F100!H56+[1]VS!H56</f>
        <v>15340</v>
      </c>
      <c r="L59" s="31">
        <f>[1]F100!I56+[1]VS!I56</f>
        <v>0</v>
      </c>
      <c r="M59" s="31">
        <f>[1]F100!J56+[1]VS!J56</f>
        <v>0</v>
      </c>
      <c r="N59" s="31">
        <f>[1]F100!K56+[1]VS!K56</f>
        <v>4023800</v>
      </c>
      <c r="O59" s="31">
        <f>[1]F100!L56+[1]VS!L56</f>
        <v>53383.199999999997</v>
      </c>
      <c r="P59" s="31">
        <f>[1]F100!M56+[1]VS!M56</f>
        <v>140624.99</v>
      </c>
      <c r="Q59" s="31">
        <f>[1]F100!N56+[1]VS!N56</f>
        <v>139635.30000000002</v>
      </c>
      <c r="R59" s="27">
        <f t="shared" si="1"/>
        <v>4973305.7300000004</v>
      </c>
    </row>
    <row r="60" spans="3:18" x14ac:dyDescent="0.25">
      <c r="C60" s="29" t="s">
        <v>70</v>
      </c>
      <c r="D60" s="30"/>
      <c r="E60" s="30">
        <v>340120</v>
      </c>
      <c r="F60" s="31">
        <f>[1]F100!C57+[1]VS!C57</f>
        <v>0</v>
      </c>
      <c r="G60" s="31">
        <f>[1]F100!D57+[1]VS!D57</f>
        <v>0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169920</v>
      </c>
      <c r="Q60" s="31">
        <f>[1]F100!N57+[1]VS!N57</f>
        <v>153140.4</v>
      </c>
      <c r="R60" s="27">
        <f t="shared" si="1"/>
        <v>323060.40000000002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570204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>
        <v>570204</v>
      </c>
      <c r="E65" s="30"/>
      <c r="F65" s="31">
        <f>[1]F100!C62+[1]VS!C62</f>
        <v>0</v>
      </c>
      <c r="G65" s="31">
        <f>[1]F100!D62+[1]VS!D62</f>
        <v>0</v>
      </c>
      <c r="Q65" s="36"/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  <c r="Q66" s="36"/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  <c r="Q67" s="36"/>
    </row>
    <row r="68" spans="3:18" x14ac:dyDescent="0.25">
      <c r="C68" s="29" t="s">
        <v>78</v>
      </c>
      <c r="D68" s="30"/>
      <c r="E68" s="30"/>
      <c r="G68" s="31">
        <f>[1]F100!D65+[1]VS!D65</f>
        <v>0</v>
      </c>
      <c r="Q68" s="36"/>
    </row>
    <row r="69" spans="3:18" s="28" customFormat="1" x14ac:dyDescent="0.25">
      <c r="C69" s="25" t="s">
        <v>79</v>
      </c>
      <c r="D69" s="26"/>
      <c r="E69" s="26"/>
      <c r="F69" s="31"/>
      <c r="P69" s="36"/>
      <c r="Q69" s="36"/>
    </row>
    <row r="70" spans="3:18" x14ac:dyDescent="0.25">
      <c r="C70" s="29" t="s">
        <v>80</v>
      </c>
      <c r="D70" s="30"/>
      <c r="E70" s="30"/>
      <c r="G70" s="31">
        <f>[1]F100!D67+[1]VS!D67</f>
        <v>0</v>
      </c>
      <c r="Q70" s="36"/>
    </row>
    <row r="71" spans="3:18" x14ac:dyDescent="0.25">
      <c r="C71" s="29" t="s">
        <v>81</v>
      </c>
      <c r="D71" s="30"/>
      <c r="E71" s="30"/>
      <c r="G71" s="31">
        <f>[1]F100!D68+[1]VS!D68</f>
        <v>0</v>
      </c>
      <c r="Q71" s="36"/>
    </row>
    <row r="72" spans="3:18" s="28" customFormat="1" x14ac:dyDescent="0.25">
      <c r="C72" s="25" t="s">
        <v>82</v>
      </c>
      <c r="D72" s="26"/>
      <c r="E72" s="26"/>
      <c r="F72" s="31"/>
      <c r="P72" s="36"/>
      <c r="Q72" s="36"/>
    </row>
    <row r="73" spans="3:18" x14ac:dyDescent="0.25">
      <c r="C73" s="29" t="s">
        <v>83</v>
      </c>
      <c r="D73" s="30"/>
      <c r="E73" s="30"/>
      <c r="G73" s="31">
        <f>[1]F100!D70+[1]VS!D70</f>
        <v>0</v>
      </c>
      <c r="Q73" s="36"/>
    </row>
    <row r="74" spans="3:18" x14ac:dyDescent="0.25">
      <c r="C74" s="29" t="s">
        <v>84</v>
      </c>
      <c r="D74" s="30"/>
      <c r="E74" s="30"/>
      <c r="G74" s="31">
        <f>[1]F100!D71+[1]VS!D71</f>
        <v>0</v>
      </c>
      <c r="Q74" s="36"/>
    </row>
    <row r="75" spans="3:18" x14ac:dyDescent="0.25">
      <c r="C75" s="29" t="s">
        <v>85</v>
      </c>
      <c r="D75" s="30"/>
      <c r="E75" s="30"/>
      <c r="G75" s="31">
        <f>[1]F100!D72+[1]VS!D72</f>
        <v>0</v>
      </c>
      <c r="Q75" s="36"/>
    </row>
    <row r="76" spans="3:18" s="28" customFormat="1" x14ac:dyDescent="0.25">
      <c r="C76" s="37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8" t="s">
        <v>95</v>
      </c>
      <c r="D85" s="39">
        <f>D54+D38+D28+D18+D12+D64</f>
        <v>239175860</v>
      </c>
      <c r="E85" s="39">
        <f>E54+E38+E28+E18+E12+E64</f>
        <v>5658000.5300000003</v>
      </c>
      <c r="F85" s="39">
        <f>F54+F38+F28+F18+F12</f>
        <v>9652053.7699999977</v>
      </c>
      <c r="G85" s="40">
        <f t="shared" ref="G85:N85" si="5">G54+G38+G28+G18+G12</f>
        <v>12853981.85</v>
      </c>
      <c r="H85" s="40">
        <f>H54+H38+H28+H18+H12</f>
        <v>15062435.640000001</v>
      </c>
      <c r="I85" s="40">
        <f>I54+I38+I28+I18+I12</f>
        <v>19782747.59</v>
      </c>
      <c r="J85" s="40">
        <f t="shared" si="5"/>
        <v>17945568.640000001</v>
      </c>
      <c r="K85" s="40">
        <f t="shared" si="5"/>
        <v>17151805.560000002</v>
      </c>
      <c r="L85" s="40">
        <f t="shared" si="5"/>
        <v>15671960.669999998</v>
      </c>
      <c r="M85" s="40">
        <f>M54+M38+M28+M18+M12</f>
        <v>15277157.970000001</v>
      </c>
      <c r="N85" s="40">
        <f t="shared" si="5"/>
        <v>20635180.309999999</v>
      </c>
      <c r="O85" s="40">
        <f>O54+O38+O28+O18+O12+O64</f>
        <v>22329854.75</v>
      </c>
      <c r="P85" s="41">
        <f>P54+P38+P28+P18+P12+P64</f>
        <v>18527206.080000002</v>
      </c>
      <c r="Q85" s="40">
        <f>Q54+Q38+Q28+Q18+Q12+Q64</f>
        <v>25366939.200000003</v>
      </c>
      <c r="R85" s="40">
        <f>R54+R38+R28+R18+R12</f>
        <v>210256892.02999997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2" t="s">
        <v>97</v>
      </c>
      <c r="D89" s="43"/>
      <c r="E89" s="43"/>
      <c r="F89" s="44"/>
    </row>
    <row r="90" spans="3:18" ht="30" customHeight="1" x14ac:dyDescent="0.25">
      <c r="C90" s="45" t="s">
        <v>98</v>
      </c>
      <c r="D90" s="46"/>
      <c r="E90" s="46"/>
      <c r="F90" s="47"/>
    </row>
    <row r="91" spans="3:18" ht="49.5" customHeight="1" thickBot="1" x14ac:dyDescent="0.3">
      <c r="C91" s="48" t="s">
        <v>99</v>
      </c>
      <c r="D91" s="49"/>
      <c r="E91" s="49"/>
      <c r="F91" s="50"/>
    </row>
    <row r="92" spans="3:18" x14ac:dyDescent="0.25">
      <c r="C92" s="51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52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spans="4:6" x14ac:dyDescent="0.25">
      <c r="D97"/>
      <c r="E97"/>
      <c r="F97"/>
    </row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scale="3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2024-01-15T16:29:21Z</dcterms:created>
  <dcterms:modified xsi:type="dcterms:W3CDTF">2024-01-15T16:30:12Z</dcterms:modified>
</cp:coreProperties>
</file>