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Mayo 2024\"/>
    </mc:Choice>
  </mc:AlternateContent>
  <xr:revisionPtr revIDLastSave="0" documentId="13_ncr:1_{30EDB0B8-F35D-430C-B16B-21CFB887867E}" xr6:coauthVersionLast="47" xr6:coauthVersionMax="47" xr10:uidLastSave="{00000000-0000-0000-0000-000000000000}"/>
  <bookViews>
    <workbookView xWindow="-120" yWindow="-120" windowWidth="29040" windowHeight="15720" xr2:uid="{2C9570FC-B41D-4B61-8FD1-345FFBF17AE3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/>
  <c r="R64" i="1" s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M54" i="1" s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O54" i="1" s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N57" i="1"/>
  <c r="M57" i="1"/>
  <c r="L57" i="1"/>
  <c r="K57" i="1"/>
  <c r="J57" i="1"/>
  <c r="I57" i="1"/>
  <c r="H57" i="1"/>
  <c r="G57" i="1"/>
  <c r="F57" i="1"/>
  <c r="R57" i="1" s="1"/>
  <c r="Q56" i="1"/>
  <c r="P56" i="1"/>
  <c r="P54" i="1" s="1"/>
  <c r="O56" i="1"/>
  <c r="N56" i="1"/>
  <c r="M56" i="1"/>
  <c r="L56" i="1"/>
  <c r="K56" i="1"/>
  <c r="J56" i="1"/>
  <c r="J54" i="1" s="1"/>
  <c r="I56" i="1"/>
  <c r="H56" i="1"/>
  <c r="G56" i="1"/>
  <c r="G54" i="1" s="1"/>
  <c r="F56" i="1"/>
  <c r="R56" i="1" s="1"/>
  <c r="Q55" i="1"/>
  <c r="Q54" i="1" s="1"/>
  <c r="P55" i="1"/>
  <c r="O55" i="1"/>
  <c r="N55" i="1"/>
  <c r="N54" i="1" s="1"/>
  <c r="N85" i="1" s="1"/>
  <c r="M55" i="1"/>
  <c r="L55" i="1"/>
  <c r="L54" i="1" s="1"/>
  <c r="K55" i="1"/>
  <c r="K54" i="1" s="1"/>
  <c r="J55" i="1"/>
  <c r="I55" i="1"/>
  <c r="H55" i="1"/>
  <c r="H54" i="1" s="1"/>
  <c r="G55" i="1"/>
  <c r="F55" i="1"/>
  <c r="R55" i="1" s="1"/>
  <c r="I54" i="1"/>
  <c r="E54" i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F38" i="1"/>
  <c r="R38" i="1" s="1"/>
  <c r="E38" i="1"/>
  <c r="E85" i="1" s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M34" i="1"/>
  <c r="L34" i="1"/>
  <c r="K34" i="1"/>
  <c r="K28" i="1" s="1"/>
  <c r="J34" i="1"/>
  <c r="I34" i="1"/>
  <c r="H34" i="1"/>
  <c r="G34" i="1"/>
  <c r="F34" i="1"/>
  <c r="R34" i="1" s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O31" i="1"/>
  <c r="N31" i="1"/>
  <c r="N28" i="1" s="1"/>
  <c r="M31" i="1"/>
  <c r="L31" i="1"/>
  <c r="K31" i="1"/>
  <c r="J31" i="1"/>
  <c r="I31" i="1"/>
  <c r="H31" i="1"/>
  <c r="G31" i="1"/>
  <c r="F31" i="1"/>
  <c r="F28" i="1" s="1"/>
  <c r="Q30" i="1"/>
  <c r="P30" i="1"/>
  <c r="O30" i="1"/>
  <c r="O28" i="1" s="1"/>
  <c r="N30" i="1"/>
  <c r="M30" i="1"/>
  <c r="L30" i="1"/>
  <c r="L28" i="1" s="1"/>
  <c r="K30" i="1"/>
  <c r="J30" i="1"/>
  <c r="I30" i="1"/>
  <c r="I28" i="1" s="1"/>
  <c r="H30" i="1"/>
  <c r="G30" i="1"/>
  <c r="F30" i="1"/>
  <c r="R30" i="1" s="1"/>
  <c r="Q29" i="1"/>
  <c r="P29" i="1"/>
  <c r="P28" i="1" s="1"/>
  <c r="O29" i="1"/>
  <c r="N29" i="1"/>
  <c r="M29" i="1"/>
  <c r="M28" i="1" s="1"/>
  <c r="L29" i="1"/>
  <c r="K29" i="1"/>
  <c r="J29" i="1"/>
  <c r="J28" i="1" s="1"/>
  <c r="I29" i="1"/>
  <c r="H29" i="1"/>
  <c r="H28" i="1" s="1"/>
  <c r="G29" i="1"/>
  <c r="G28" i="1" s="1"/>
  <c r="F29" i="1"/>
  <c r="R29" i="1" s="1"/>
  <c r="Q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K18" i="1" s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O21" i="1"/>
  <c r="N21" i="1"/>
  <c r="N18" i="1" s="1"/>
  <c r="M21" i="1"/>
  <c r="L21" i="1"/>
  <c r="K21" i="1"/>
  <c r="J21" i="1"/>
  <c r="I21" i="1"/>
  <c r="H21" i="1"/>
  <c r="G21" i="1"/>
  <c r="F21" i="1"/>
  <c r="R21" i="1" s="1"/>
  <c r="Q20" i="1"/>
  <c r="P20" i="1"/>
  <c r="O20" i="1"/>
  <c r="O18" i="1" s="1"/>
  <c r="N20" i="1"/>
  <c r="M20" i="1"/>
  <c r="L20" i="1"/>
  <c r="L18" i="1" s="1"/>
  <c r="K20" i="1"/>
  <c r="J20" i="1"/>
  <c r="I20" i="1"/>
  <c r="I18" i="1" s="1"/>
  <c r="H20" i="1"/>
  <c r="G20" i="1"/>
  <c r="F20" i="1"/>
  <c r="R20" i="1" s="1"/>
  <c r="Q19" i="1"/>
  <c r="P19" i="1"/>
  <c r="P18" i="1" s="1"/>
  <c r="O19" i="1"/>
  <c r="N19" i="1"/>
  <c r="M19" i="1"/>
  <c r="M18" i="1" s="1"/>
  <c r="L19" i="1"/>
  <c r="K19" i="1"/>
  <c r="J19" i="1"/>
  <c r="J18" i="1" s="1"/>
  <c r="I19" i="1"/>
  <c r="H19" i="1"/>
  <c r="H18" i="1" s="1"/>
  <c r="G19" i="1"/>
  <c r="G18" i="1" s="1"/>
  <c r="F19" i="1"/>
  <c r="R19" i="1" s="1"/>
  <c r="Q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J16" i="1"/>
  <c r="I16" i="1"/>
  <c r="H16" i="1"/>
  <c r="G16" i="1"/>
  <c r="F16" i="1"/>
  <c r="R16" i="1" s="1"/>
  <c r="Q15" i="1"/>
  <c r="P15" i="1"/>
  <c r="P12" i="1" s="1"/>
  <c r="O15" i="1"/>
  <c r="N15" i="1"/>
  <c r="M15" i="1"/>
  <c r="L15" i="1"/>
  <c r="K15" i="1"/>
  <c r="J15" i="1"/>
  <c r="J12" i="1" s="1"/>
  <c r="I15" i="1"/>
  <c r="H15" i="1"/>
  <c r="G15" i="1"/>
  <c r="F15" i="1"/>
  <c r="R15" i="1" s="1"/>
  <c r="Q14" i="1"/>
  <c r="Q12" i="1" s="1"/>
  <c r="P14" i="1"/>
  <c r="O14" i="1"/>
  <c r="N14" i="1"/>
  <c r="M14" i="1"/>
  <c r="L14" i="1"/>
  <c r="K14" i="1"/>
  <c r="K12" i="1" s="1"/>
  <c r="J14" i="1"/>
  <c r="I14" i="1"/>
  <c r="H14" i="1"/>
  <c r="G14" i="1"/>
  <c r="F14" i="1"/>
  <c r="R14" i="1" s="1"/>
  <c r="Q13" i="1"/>
  <c r="P13" i="1"/>
  <c r="O13" i="1"/>
  <c r="O12" i="1" s="1"/>
  <c r="N13" i="1"/>
  <c r="M13" i="1"/>
  <c r="L13" i="1"/>
  <c r="L12" i="1" s="1"/>
  <c r="K13" i="1"/>
  <c r="J13" i="1"/>
  <c r="I13" i="1"/>
  <c r="I12" i="1" s="1"/>
  <c r="H13" i="1"/>
  <c r="H12" i="1" s="1"/>
  <c r="G13" i="1"/>
  <c r="F13" i="1"/>
  <c r="R13" i="1" s="1"/>
  <c r="N12" i="1"/>
  <c r="M12" i="1"/>
  <c r="G12" i="1"/>
  <c r="E12" i="1"/>
  <c r="D12" i="1"/>
  <c r="J85" i="1" l="1"/>
  <c r="K85" i="1"/>
  <c r="R28" i="1"/>
  <c r="L85" i="1"/>
  <c r="M85" i="1"/>
  <c r="O85" i="1"/>
  <c r="P85" i="1"/>
  <c r="I85" i="1"/>
  <c r="Q85" i="1"/>
  <c r="R18" i="1"/>
  <c r="G85" i="1"/>
  <c r="H85" i="1"/>
  <c r="R31" i="1"/>
  <c r="F12" i="1"/>
  <c r="R12" i="1" s="1"/>
  <c r="F54" i="1"/>
  <c r="F85" i="1" l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<sst xmlns="http://schemas.openxmlformats.org/spreadsheetml/2006/main" count="103" uniqueCount="103">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</sst>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210980</xdr:colOff>
      <xdr:row>6</xdr:row>
      <xdr:rowOff>167640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FA3A1ACA-7717-410D-8B88-0ADC7E485A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257175"/>
          <a:ext cx="1363505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1698784</xdr:colOff>
      <xdr:row>6</xdr:row>
      <xdr:rowOff>133536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25C2557D-A5C1-44F4-B972-68E4D77DD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1633" cy="144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Mayo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5054142.4000000004</v>
          </cell>
          <cell r="D10">
            <v>4978706.3499999996</v>
          </cell>
          <cell r="E10">
            <v>5039438.4499999993</v>
          </cell>
          <cell r="F10">
            <v>5069690.0999999996</v>
          </cell>
          <cell r="G10">
            <v>5069690.0999999996</v>
          </cell>
        </row>
        <row r="11">
          <cell r="C11">
            <v>984914.63</v>
          </cell>
          <cell r="D11">
            <v>1054577.73</v>
          </cell>
          <cell r="E11">
            <v>1054577.73</v>
          </cell>
          <cell r="F11">
            <v>1124240.83</v>
          </cell>
          <cell r="G11">
            <v>1109297.33</v>
          </cell>
        </row>
        <row r="14">
          <cell r="C14">
            <v>926884.33000000007</v>
          </cell>
          <cell r="D14">
            <v>926308.07</v>
          </cell>
          <cell r="E14">
            <v>934984.6</v>
          </cell>
          <cell r="F14">
            <v>951031.6100000001</v>
          </cell>
          <cell r="G14">
            <v>948731.81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C10">
            <v>175176.74</v>
          </cell>
          <cell r="D10">
            <v>257190</v>
          </cell>
          <cell r="E10">
            <v>522535.5</v>
          </cell>
          <cell r="F10">
            <v>175175.61</v>
          </cell>
        </row>
        <row r="11">
          <cell r="C11">
            <v>1040007.33</v>
          </cell>
          <cell r="E11">
            <v>1695956.96</v>
          </cell>
          <cell r="F11">
            <v>4748578.03</v>
          </cell>
          <cell r="G11">
            <v>92920</v>
          </cell>
        </row>
        <row r="16">
          <cell r="C16">
            <v>187616.91</v>
          </cell>
          <cell r="D16">
            <v>218361.75</v>
          </cell>
          <cell r="E16">
            <v>224494.6</v>
          </cell>
          <cell r="F16">
            <v>300412.79999999999</v>
          </cell>
          <cell r="G16">
            <v>361203.18</v>
          </cell>
        </row>
        <row r="21">
          <cell r="D21">
            <v>98055.34</v>
          </cell>
        </row>
        <row r="22">
          <cell r="C22">
            <v>417468.67</v>
          </cell>
          <cell r="D22">
            <v>1945370.8499999999</v>
          </cell>
          <cell r="E22">
            <v>417468.67</v>
          </cell>
          <cell r="F22">
            <v>2237176.17</v>
          </cell>
          <cell r="G22">
            <v>968528.66999999993</v>
          </cell>
        </row>
        <row r="23">
          <cell r="C23">
            <v>70672.56</v>
          </cell>
          <cell r="F23">
            <v>70672.56</v>
          </cell>
          <cell r="G23">
            <v>353140</v>
          </cell>
        </row>
        <row r="24">
          <cell r="C24">
            <v>142319.79999999999</v>
          </cell>
          <cell r="D24">
            <v>169979</v>
          </cell>
          <cell r="E24">
            <v>204194.28</v>
          </cell>
          <cell r="G24">
            <v>363698.42</v>
          </cell>
        </row>
        <row r="26">
          <cell r="E26">
            <v>24915</v>
          </cell>
          <cell r="F26">
            <v>107880</v>
          </cell>
        </row>
        <row r="27">
          <cell r="C27">
            <v>70682</v>
          </cell>
          <cell r="E27">
            <v>127794</v>
          </cell>
        </row>
        <row r="28">
          <cell r="C28">
            <v>966184</v>
          </cell>
          <cell r="E28">
            <v>82128</v>
          </cell>
          <cell r="F28">
            <v>224039.32</v>
          </cell>
          <cell r="G28">
            <v>4248</v>
          </cell>
        </row>
        <row r="29">
          <cell r="C29">
            <v>31000</v>
          </cell>
          <cell r="F29">
            <v>149200</v>
          </cell>
          <cell r="G29">
            <v>27900</v>
          </cell>
        </row>
        <row r="31">
          <cell r="G31">
            <v>773047.6</v>
          </cell>
        </row>
        <row r="32">
          <cell r="C32">
            <v>4779415</v>
          </cell>
          <cell r="D32">
            <v>1912500</v>
          </cell>
          <cell r="E32">
            <v>378271.2</v>
          </cell>
          <cell r="F32">
            <v>15513.2</v>
          </cell>
          <cell r="G32">
            <v>1926897.54</v>
          </cell>
        </row>
        <row r="34">
          <cell r="C34">
            <v>73759.149999999994</v>
          </cell>
          <cell r="D34">
            <v>1349153.22</v>
          </cell>
          <cell r="E34">
            <v>2402480</v>
          </cell>
          <cell r="F34">
            <v>669889.9800000001</v>
          </cell>
          <cell r="G34">
            <v>3830933.9000000004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C52">
            <v>223009.49</v>
          </cell>
          <cell r="D52">
            <v>412432.25</v>
          </cell>
          <cell r="F52">
            <v>17786.14</v>
          </cell>
          <cell r="G52">
            <v>123813.86</v>
          </cell>
        </row>
        <row r="53">
          <cell r="D53">
            <v>42952</v>
          </cell>
        </row>
        <row r="54">
          <cell r="C54">
            <v>262083.9</v>
          </cell>
          <cell r="D54">
            <v>988903.11</v>
          </cell>
          <cell r="E54">
            <v>3955612.4</v>
          </cell>
        </row>
        <row r="56">
          <cell r="G56">
            <v>82010</v>
          </cell>
        </row>
        <row r="57">
          <cell r="D57">
            <v>65924.38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6CD1-68D8-46BC-8943-8850F6ACFB74}">
  <sheetPr>
    <pageSetUpPr fitToPage="1"/>
  </sheetPr>
  <dimension ref="C3:S97"/>
  <sheetViews>
    <sheetView showGridLines="0" tabSelected="1" topLeftCell="C1" zoomScale="80" zoomScaleNormal="80" workbookViewId="0">
      <selection activeCell="H20" sqref="H20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hidden="1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126240185</v>
      </c>
      <c r="E12" s="26">
        <f>SUM(E13:E17)</f>
        <v>0</v>
      </c>
      <c r="F12" s="26">
        <f t="shared" si="0"/>
        <v>8181125.4300000006</v>
      </c>
      <c r="G12" s="26">
        <f t="shared" si="0"/>
        <v>7216782.1500000004</v>
      </c>
      <c r="H12" s="26">
        <f t="shared" si="0"/>
        <v>9247493.2399999984</v>
      </c>
      <c r="I12" s="26">
        <f t="shared" si="0"/>
        <v>12068716.18</v>
      </c>
      <c r="J12" s="26">
        <f t="shared" si="0"/>
        <v>7220639.2400000002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43934756.240000002</v>
      </c>
    </row>
    <row r="13" spans="3:19" x14ac:dyDescent="0.25">
      <c r="C13" s="29" t="s">
        <v>23</v>
      </c>
      <c r="D13" s="30">
        <v>83364402</v>
      </c>
      <c r="F13" s="31">
        <f>[1]F100!C10+[1]VS!C10</f>
        <v>5229319.1400000006</v>
      </c>
      <c r="G13" s="31">
        <f>[1]F100!D10+[1]VS!D10</f>
        <v>5235896.3499999996</v>
      </c>
      <c r="H13" s="31">
        <f>[1]F100!E10+[1]VS!E10</f>
        <v>5561973.9499999993</v>
      </c>
      <c r="I13" s="31">
        <f>[1]F100!F10+[1]VS!F10</f>
        <v>5244865.71</v>
      </c>
      <c r="J13" s="31">
        <f>[1]F100!G10+[1]VS!G10</f>
        <v>5069690.0999999996</v>
      </c>
      <c r="K13" s="31">
        <f>[1]F100!H10+[1]VS!H10</f>
        <v>0</v>
      </c>
      <c r="L13" s="31">
        <f>[1]F100!I10+[1]VS!I10</f>
        <v>0</v>
      </c>
      <c r="M13" s="31">
        <f>[1]F100!J10+[1]VS!J10</f>
        <v>0</v>
      </c>
      <c r="N13" s="31">
        <f>[1]F100!K10+[1]VS!K10</f>
        <v>0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26341745.25</v>
      </c>
    </row>
    <row r="14" spans="3:19" x14ac:dyDescent="0.25">
      <c r="C14" s="29" t="s">
        <v>24</v>
      </c>
      <c r="D14" s="30">
        <v>31535547</v>
      </c>
      <c r="E14" s="30"/>
      <c r="F14" s="31">
        <f>[1]F100!C11+[1]VS!C11</f>
        <v>2024921.96</v>
      </c>
      <c r="G14" s="31">
        <f>[1]F100!D11+[1]VS!D11</f>
        <v>1054577.73</v>
      </c>
      <c r="H14" s="31">
        <f>[1]F100!E11+[1]VS!E11</f>
        <v>2750534.69</v>
      </c>
      <c r="I14" s="31">
        <f>[1]F100!F11+[1]VS!F11</f>
        <v>5872818.8600000003</v>
      </c>
      <c r="J14" s="31">
        <f>[1]F100!G11+[1]VS!G11</f>
        <v>1202217.33</v>
      </c>
      <c r="K14" s="31">
        <f>[1]F100!H11+[1]VS!H11</f>
        <v>0</v>
      </c>
      <c r="L14" s="31">
        <f>[1]F100!I11+[1]VS!I11</f>
        <v>0</v>
      </c>
      <c r="M14" s="31">
        <f>[1]F100!J11+[1]VS!J11</f>
        <v>0</v>
      </c>
      <c r="N14" s="31">
        <f>[1]F100!K11+[1]VS!K11</f>
        <v>0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12905070.57</v>
      </c>
    </row>
    <row r="15" spans="3:19" x14ac:dyDescent="0.25">
      <c r="C15" s="29" t="s">
        <v>25</v>
      </c>
      <c r="D15" s="30">
        <v>350000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>
        <v>10990236</v>
      </c>
      <c r="E17" s="30"/>
      <c r="F17" s="31">
        <f>[1]F100!C14+[1]VS!C14</f>
        <v>926884.33000000007</v>
      </c>
      <c r="G17" s="31">
        <f>[1]F100!D14+[1]VS!D14</f>
        <v>926308.07</v>
      </c>
      <c r="H17" s="31">
        <f>[1]F100!E14+[1]VS!E14</f>
        <v>934984.6</v>
      </c>
      <c r="I17" s="31">
        <f>[1]F100!F14+[1]VS!F14</f>
        <v>951031.6100000001</v>
      </c>
      <c r="J17" s="31">
        <f>[1]F100!G14+[1]VS!G14</f>
        <v>948731.81</v>
      </c>
      <c r="K17" s="31">
        <f>[1]F100!H14+[1]VS!H14</f>
        <v>0</v>
      </c>
      <c r="L17" s="31">
        <f>[1]F100!I14+[1]VS!I14</f>
        <v>0</v>
      </c>
      <c r="M17" s="31">
        <f>[1]F100!J14+[1]VS!J14</f>
        <v>0</v>
      </c>
      <c r="N17" s="31">
        <f>[1]F100!K14+[1]VS!K14</f>
        <v>0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4687940.42</v>
      </c>
    </row>
    <row r="18" spans="3:18" s="28" customFormat="1" x14ac:dyDescent="0.25">
      <c r="C18" s="25" t="s">
        <v>28</v>
      </c>
      <c r="D18" s="33">
        <f t="shared" ref="D18:Q18" si="2">SUM(D19:D27)</f>
        <v>26156886</v>
      </c>
      <c r="E18" s="33">
        <f>SUM(E19:E27)</f>
        <v>0</v>
      </c>
      <c r="F18" s="33">
        <f t="shared" si="2"/>
        <v>818077.94</v>
      </c>
      <c r="G18" s="33">
        <f t="shared" si="2"/>
        <v>2431766.94</v>
      </c>
      <c r="H18" s="33">
        <f t="shared" si="2"/>
        <v>846157.55</v>
      </c>
      <c r="I18" s="33">
        <f t="shared" si="2"/>
        <v>2608261.5299999998</v>
      </c>
      <c r="J18" s="33">
        <f t="shared" si="2"/>
        <v>2046570.2699999998</v>
      </c>
      <c r="K18" s="33">
        <f t="shared" si="2"/>
        <v>0</v>
      </c>
      <c r="L18" s="33">
        <f t="shared" si="2"/>
        <v>0</v>
      </c>
      <c r="M18" s="33">
        <f t="shared" si="2"/>
        <v>0</v>
      </c>
      <c r="N18" s="33">
        <f t="shared" si="2"/>
        <v>0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8750834.2299999986</v>
      </c>
    </row>
    <row r="19" spans="3:18" x14ac:dyDescent="0.25">
      <c r="C19" s="29" t="s">
        <v>29</v>
      </c>
      <c r="D19" s="30">
        <v>3514886</v>
      </c>
      <c r="E19" s="30"/>
      <c r="F19" s="31">
        <f>[1]F100!C16+[1]VS!C16</f>
        <v>187616.91</v>
      </c>
      <c r="G19" s="31">
        <f>[1]F100!D16+[1]VS!D16</f>
        <v>218361.75</v>
      </c>
      <c r="H19" s="31">
        <f>[1]F100!E16+[1]VS!E16</f>
        <v>224494.6</v>
      </c>
      <c r="I19" s="31">
        <f>[1]F100!F16+[1]VS!F16</f>
        <v>300412.79999999999</v>
      </c>
      <c r="J19" s="31">
        <f>[1]F100!G16+[1]VS!G16</f>
        <v>361203.18</v>
      </c>
      <c r="K19" s="31">
        <f>[1]F100!H16+[1]VS!H16</f>
        <v>0</v>
      </c>
      <c r="L19" s="31">
        <f>[1]F100!I16+[1]VS!I16</f>
        <v>0</v>
      </c>
      <c r="M19" s="31">
        <f>[1]F100!J16+[1]VS!J16</f>
        <v>0</v>
      </c>
      <c r="N19" s="31">
        <f>[1]F100!K16+[1]VS!K16</f>
        <v>0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1292089.24</v>
      </c>
    </row>
    <row r="20" spans="3:18" x14ac:dyDescent="0.25">
      <c r="C20" s="29" t="s">
        <v>30</v>
      </c>
      <c r="D20" s="30">
        <v>200000</v>
      </c>
      <c r="E20" s="30"/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205000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57000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720000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0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0</v>
      </c>
    </row>
    <row r="24" spans="3:18" x14ac:dyDescent="0.25">
      <c r="C24" s="29" t="s">
        <v>34</v>
      </c>
      <c r="D24" s="30">
        <v>305000</v>
      </c>
      <c r="F24" s="31">
        <f>[1]F100!C21+[1]VS!C21</f>
        <v>0</v>
      </c>
      <c r="G24" s="31">
        <f>[1]F100!D21+[1]VS!D21</f>
        <v>98055.34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0</v>
      </c>
      <c r="L24" s="31">
        <f>[1]F100!I21+[1]VS!I21</f>
        <v>0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98055.34</v>
      </c>
    </row>
    <row r="25" spans="3:18" x14ac:dyDescent="0.25">
      <c r="C25" s="29" t="s">
        <v>35</v>
      </c>
      <c r="D25" s="30">
        <v>16190000</v>
      </c>
      <c r="F25" s="31">
        <f>[1]F100!C22+[1]VS!C22</f>
        <v>417468.67</v>
      </c>
      <c r="G25" s="31">
        <f>[1]F100!D22+[1]VS!D22</f>
        <v>1945370.8499999999</v>
      </c>
      <c r="H25" s="31">
        <f>[1]F100!E22+[1]VS!E22</f>
        <v>417468.67</v>
      </c>
      <c r="I25" s="31">
        <f>[1]F100!F22+[1]VS!F22</f>
        <v>2237176.17</v>
      </c>
      <c r="J25" s="31">
        <f>[1]F100!G22+[1]VS!G22</f>
        <v>968528.66999999993</v>
      </c>
      <c r="K25" s="31">
        <f>[1]F100!H22+[1]VS!H22</f>
        <v>0</v>
      </c>
      <c r="L25" s="31">
        <f>[1]F100!I22+[1]VS!I22</f>
        <v>0</v>
      </c>
      <c r="M25" s="31">
        <f>[1]F100!J22+[1]VS!J22</f>
        <v>0</v>
      </c>
      <c r="N25" s="31">
        <f>[1]F100!K22+[1]VS!K22</f>
        <v>0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5986013.0299999993</v>
      </c>
    </row>
    <row r="26" spans="3:18" x14ac:dyDescent="0.25">
      <c r="C26" s="29" t="s">
        <v>36</v>
      </c>
      <c r="D26" s="30">
        <v>2765000</v>
      </c>
      <c r="F26" s="31">
        <f>[1]F100!C23+[1]VS!C23</f>
        <v>70672.56</v>
      </c>
      <c r="G26" s="31">
        <f>[1]F100!D23+[1]VS!D23</f>
        <v>0</v>
      </c>
      <c r="H26" s="31">
        <f>[1]F100!E23+[1]VS!E23</f>
        <v>0</v>
      </c>
      <c r="I26" s="31">
        <f>[1]F100!F23+[1]VS!F23</f>
        <v>70672.56</v>
      </c>
      <c r="J26" s="31">
        <f>[1]F100!G23+[1]VS!G23</f>
        <v>353140</v>
      </c>
      <c r="K26" s="31">
        <f>[1]F100!H23+[1]VS!H23</f>
        <v>0</v>
      </c>
      <c r="L26" s="31">
        <f>[1]F100!I23+[1]VS!I23</f>
        <v>0</v>
      </c>
      <c r="M26" s="31">
        <f>[1]F100!J23+[1]VS!J23</f>
        <v>0</v>
      </c>
      <c r="N26" s="31">
        <f>[1]F100!K23+[1]VS!K23</f>
        <v>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494485.12</v>
      </c>
    </row>
    <row r="27" spans="3:18" x14ac:dyDescent="0.25">
      <c r="C27" s="29" t="s">
        <v>37</v>
      </c>
      <c r="D27" s="30">
        <v>2200000</v>
      </c>
      <c r="F27" s="31">
        <f>[1]F100!C24+[1]VS!C24</f>
        <v>142319.79999999999</v>
      </c>
      <c r="G27" s="31">
        <f>[1]F100!D24+[1]VS!D24</f>
        <v>169979</v>
      </c>
      <c r="H27" s="31">
        <f>[1]F100!E24+[1]VS!E24</f>
        <v>204194.28</v>
      </c>
      <c r="I27" s="31">
        <f>[1]F100!F24+[1]VS!F24</f>
        <v>0</v>
      </c>
      <c r="J27" s="31">
        <f>[1]F100!G24+[1]VS!G24</f>
        <v>363698.42</v>
      </c>
      <c r="K27" s="31">
        <f>[1]F100!H24+[1]VS!H24</f>
        <v>0</v>
      </c>
      <c r="L27" s="31">
        <f>[1]F100!I24+[1]VS!I24</f>
        <v>0</v>
      </c>
      <c r="M27" s="31">
        <f>[1]F100!J24+[1]VS!J24</f>
        <v>0</v>
      </c>
      <c r="N27" s="31">
        <f>[1]F100!K24+[1]VS!K24</f>
        <v>0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880191.5</v>
      </c>
    </row>
    <row r="28" spans="3:18" s="28" customFormat="1" x14ac:dyDescent="0.25">
      <c r="C28" s="25" t="s">
        <v>38</v>
      </c>
      <c r="D28" s="26">
        <f t="shared" ref="D28:Q28" si="3">SUM(D29:D37)</f>
        <v>84371027</v>
      </c>
      <c r="E28" s="26">
        <f>SUM(E29:E37)</f>
        <v>0</v>
      </c>
      <c r="F28" s="33">
        <f t="shared" si="3"/>
        <v>5921040.1500000004</v>
      </c>
      <c r="G28" s="33">
        <f t="shared" si="3"/>
        <v>3261653.2199999997</v>
      </c>
      <c r="H28" s="33">
        <f t="shared" si="3"/>
        <v>3015588.2</v>
      </c>
      <c r="I28" s="33">
        <f t="shared" si="3"/>
        <v>1166522.5</v>
      </c>
      <c r="J28" s="33">
        <f t="shared" si="3"/>
        <v>6563027.040000001</v>
      </c>
      <c r="K28" s="33">
        <f t="shared" si="3"/>
        <v>0</v>
      </c>
      <c r="L28" s="33">
        <f t="shared" si="3"/>
        <v>0</v>
      </c>
      <c r="M28" s="33">
        <f t="shared" si="3"/>
        <v>0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19927831.109999999</v>
      </c>
    </row>
    <row r="29" spans="3:18" x14ac:dyDescent="0.25">
      <c r="C29" s="29" t="s">
        <v>39</v>
      </c>
      <c r="D29" s="30">
        <v>534626</v>
      </c>
      <c r="E29" s="34"/>
      <c r="F29" s="31">
        <f>[1]F100!C26+[1]VS!C26</f>
        <v>0</v>
      </c>
      <c r="G29" s="31">
        <f>[1]F100!D26+[1]VS!D26</f>
        <v>0</v>
      </c>
      <c r="H29" s="31">
        <f>[1]F100!E26+[1]VS!E26</f>
        <v>24915</v>
      </c>
      <c r="I29" s="31">
        <f>[1]F100!F26+[1]VS!F26</f>
        <v>107880</v>
      </c>
      <c r="J29" s="31">
        <f>[1]F100!G26+[1]VS!G26</f>
        <v>0</v>
      </c>
      <c r="K29" s="31">
        <f>[1]F100!H26+[1]VS!H26</f>
        <v>0</v>
      </c>
      <c r="L29" s="31">
        <f>[1]F100!I26+[1]VS!I26</f>
        <v>0</v>
      </c>
      <c r="M29" s="31">
        <f>[1]F100!J26+[1]VS!J26</f>
        <v>0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132795</v>
      </c>
    </row>
    <row r="30" spans="3:18" x14ac:dyDescent="0.25">
      <c r="C30" s="29" t="s">
        <v>40</v>
      </c>
      <c r="D30" s="30">
        <v>1434109</v>
      </c>
      <c r="E30" s="34"/>
      <c r="F30" s="31">
        <f>[1]F100!C27+[1]VS!C27</f>
        <v>70682</v>
      </c>
      <c r="G30" s="31">
        <f>[1]F100!D27+[1]VS!D27</f>
        <v>0</v>
      </c>
      <c r="H30" s="31">
        <f>[1]F100!E27+[1]VS!E27</f>
        <v>127794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0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198476</v>
      </c>
    </row>
    <row r="31" spans="3:18" x14ac:dyDescent="0.25">
      <c r="C31" s="29" t="s">
        <v>41</v>
      </c>
      <c r="D31" s="30">
        <v>9480286</v>
      </c>
      <c r="E31" s="30"/>
      <c r="F31" s="31">
        <f>[1]F100!C28+[1]VS!C28</f>
        <v>966184</v>
      </c>
      <c r="G31" s="31">
        <f>[1]F100!D28+[1]VS!D28</f>
        <v>0</v>
      </c>
      <c r="H31" s="31">
        <f>[1]F100!E28+[1]VS!E28</f>
        <v>82128</v>
      </c>
      <c r="I31" s="31">
        <f>[1]F100!F28+[1]VS!F28</f>
        <v>224039.32</v>
      </c>
      <c r="J31" s="31">
        <f>[1]F100!G28+[1]VS!G28</f>
        <v>4248</v>
      </c>
      <c r="K31" s="31">
        <f>[1]F100!H28+[1]VS!H28</f>
        <v>0</v>
      </c>
      <c r="L31" s="31">
        <f>[1]F100!I28+[1]VS!I28</f>
        <v>0</v>
      </c>
      <c r="M31" s="31">
        <f>[1]F100!J28+[1]VS!J28</f>
        <v>0</v>
      </c>
      <c r="N31" s="31">
        <f>[1]F100!K28+[1]VS!K28</f>
        <v>0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1276599.32</v>
      </c>
    </row>
    <row r="32" spans="3:18" x14ac:dyDescent="0.25">
      <c r="C32" s="29" t="s">
        <v>42</v>
      </c>
      <c r="D32" s="30">
        <v>2172408</v>
      </c>
      <c r="E32" s="30"/>
      <c r="F32" s="31">
        <f>[1]F100!C29+[1]VS!C29</f>
        <v>31000</v>
      </c>
      <c r="G32" s="31">
        <f>[1]F100!D29+[1]VS!D29</f>
        <v>0</v>
      </c>
      <c r="H32" s="31">
        <f>[1]F100!E29+[1]VS!E29</f>
        <v>0</v>
      </c>
      <c r="I32" s="31">
        <f>[1]F100!F29+[1]VS!F29</f>
        <v>149200</v>
      </c>
      <c r="J32" s="31">
        <f>[1]F100!G29+[1]VS!G29</f>
        <v>27900</v>
      </c>
      <c r="K32" s="31">
        <f>[1]F100!H29+[1]VS!H29</f>
        <v>0</v>
      </c>
      <c r="L32" s="31">
        <f>[1]F100!I29+[1]VS!I29</f>
        <v>0</v>
      </c>
      <c r="M32" s="31">
        <f>[1]F100!J29+[1]VS!J29</f>
        <v>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208100</v>
      </c>
    </row>
    <row r="33" spans="3:18" x14ac:dyDescent="0.25">
      <c r="C33" s="29" t="s">
        <v>43</v>
      </c>
      <c r="D33" s="30">
        <v>78100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558885</v>
      </c>
      <c r="E34" s="30">
        <v>1530000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0</v>
      </c>
      <c r="J34" s="31">
        <f>[1]F100!G31+[1]VS!G31</f>
        <v>773047.6</v>
      </c>
      <c r="K34" s="31">
        <f>[1]F100!H31+[1]VS!H31</f>
        <v>0</v>
      </c>
      <c r="L34" s="31">
        <f>[1]F100!I31+[1]VS!I31</f>
        <v>0</v>
      </c>
      <c r="M34" s="31">
        <f>[1]F100!J31+[1]VS!J31</f>
        <v>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773047.6</v>
      </c>
    </row>
    <row r="35" spans="3:18" x14ac:dyDescent="0.25">
      <c r="C35" s="29" t="s">
        <v>45</v>
      </c>
      <c r="D35" s="30">
        <v>22585574</v>
      </c>
      <c r="E35" s="30"/>
      <c r="F35" s="31">
        <f>[1]F100!C32+[1]VS!C32</f>
        <v>4779415</v>
      </c>
      <c r="G35" s="31">
        <f>[1]F100!D32+[1]VS!D32</f>
        <v>1912500</v>
      </c>
      <c r="H35" s="31">
        <f>[1]F100!E32+[1]VS!E32</f>
        <v>378271.2</v>
      </c>
      <c r="I35" s="31">
        <f>[1]F100!F32+[1]VS!F32</f>
        <v>15513.2</v>
      </c>
      <c r="J35" s="31">
        <f>[1]F100!G32+[1]VS!G32</f>
        <v>1926897.54</v>
      </c>
      <c r="K35" s="31">
        <f>[1]F100!H32+[1]VS!H32</f>
        <v>0</v>
      </c>
      <c r="L35" s="31">
        <f>[1]F100!I32+[1]VS!I32</f>
        <v>0</v>
      </c>
      <c r="M35" s="31">
        <f>[1]F100!J32+[1]VS!J32</f>
        <v>0</v>
      </c>
      <c r="N35" s="31">
        <f>[1]F100!K32+[1]VS!K32</f>
        <v>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9012596.9400000013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47527039</v>
      </c>
      <c r="E37" s="30">
        <v>-1530000</v>
      </c>
      <c r="F37" s="31">
        <f>[1]F100!C34+[1]VS!C34</f>
        <v>73759.149999999994</v>
      </c>
      <c r="G37" s="31">
        <f>[1]F100!D34+[1]VS!D34</f>
        <v>1349153.22</v>
      </c>
      <c r="H37" s="31">
        <f>[1]F100!E34+[1]VS!E34</f>
        <v>2402480</v>
      </c>
      <c r="I37" s="31">
        <f>[1]F100!F34+[1]VS!F34</f>
        <v>669889.9800000001</v>
      </c>
      <c r="J37" s="31">
        <f>[1]F100!G34+[1]VS!G34</f>
        <v>3830933.9000000004</v>
      </c>
      <c r="K37" s="31">
        <f>[1]F100!H34+[1]VS!H34</f>
        <v>0</v>
      </c>
      <c r="L37" s="31">
        <f>[1]F100!I34+[1]VS!I34</f>
        <v>0</v>
      </c>
      <c r="M37" s="31">
        <f>[1]F100!J34+[1]VS!J34</f>
        <v>0</v>
      </c>
      <c r="N37" s="31">
        <f>[1]F100!K34+[1]VS!K34</f>
        <v>0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8326216.2500000009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16275000</v>
      </c>
      <c r="E54" s="26">
        <f>SUM(E55:E63)</f>
        <v>0</v>
      </c>
      <c r="F54" s="26">
        <f>SUM(F55:F63)</f>
        <v>485093.39</v>
      </c>
      <c r="G54" s="35">
        <f>SUM(G55:G63)</f>
        <v>1510211.7399999998</v>
      </c>
      <c r="H54" s="35">
        <f>H55+H56+H57+H58+H59+H60+H61+H62+H63</f>
        <v>3955612.4</v>
      </c>
      <c r="I54" s="35">
        <f>I55+I56+I57+I58+I59+I60+I61+I62+I63</f>
        <v>17786.14</v>
      </c>
      <c r="J54" s="35">
        <f t="shared" ref="J54:Q54" si="4">J55+J56+J57+J58+J59+J60+J61+J62+J63</f>
        <v>205823.86</v>
      </c>
      <c r="K54" s="35">
        <f t="shared" si="4"/>
        <v>0</v>
      </c>
      <c r="L54" s="35">
        <f t="shared" si="4"/>
        <v>0</v>
      </c>
      <c r="M54" s="35">
        <f t="shared" si="4"/>
        <v>0</v>
      </c>
      <c r="N54" s="35">
        <f t="shared" si="4"/>
        <v>0</v>
      </c>
      <c r="O54" s="35">
        <f t="shared" si="4"/>
        <v>0</v>
      </c>
      <c r="P54" s="35">
        <f t="shared" si="4"/>
        <v>0</v>
      </c>
      <c r="Q54" s="35">
        <f t="shared" si="4"/>
        <v>0</v>
      </c>
      <c r="R54" s="27">
        <f>F54+G54+H54+I54+J54+K54+L54+M54+N54+O54+P54+Q54</f>
        <v>6174527.5299999993</v>
      </c>
    </row>
    <row r="55" spans="3:18" x14ac:dyDescent="0.25">
      <c r="C55" s="29" t="s">
        <v>65</v>
      </c>
      <c r="D55" s="30">
        <v>2540000</v>
      </c>
      <c r="E55" s="34">
        <v>25470.400000000001</v>
      </c>
      <c r="F55" s="31">
        <f>[1]F100!C52+[1]VS!C52</f>
        <v>223009.49</v>
      </c>
      <c r="G55" s="31">
        <f>[1]F100!D52+[1]VS!D52</f>
        <v>412432.25</v>
      </c>
      <c r="H55" s="31">
        <f>[1]F100!E52+[1]VS!E52</f>
        <v>0</v>
      </c>
      <c r="I55" s="31">
        <f>[1]F100!F52+[1]VS!F52</f>
        <v>17786.14</v>
      </c>
      <c r="J55" s="31">
        <f>[1]F100!G52+[1]VS!G52</f>
        <v>123813.86</v>
      </c>
      <c r="K55" s="31">
        <f>[1]F100!H52+[1]VS!H52</f>
        <v>0</v>
      </c>
      <c r="L55" s="31">
        <f>[1]F100!I52+[1]VS!I52</f>
        <v>0</v>
      </c>
      <c r="M55" s="31">
        <f>[1]F100!J52+[1]VS!J52</f>
        <v>0</v>
      </c>
      <c r="N55" s="31">
        <f>[1]F100!K52+[1]VS!K52</f>
        <v>0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777041.74</v>
      </c>
    </row>
    <row r="56" spans="3:18" x14ac:dyDescent="0.25">
      <c r="C56" s="29" t="s">
        <v>66</v>
      </c>
      <c r="D56" s="30">
        <v>100000</v>
      </c>
      <c r="E56" s="34">
        <v>119000</v>
      </c>
      <c r="F56" s="31">
        <f>[1]F100!C53+[1]VS!C53</f>
        <v>0</v>
      </c>
      <c r="G56" s="31">
        <f>[1]F100!D53+[1]VS!D53</f>
        <v>42952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42952</v>
      </c>
    </row>
    <row r="57" spans="3:18" x14ac:dyDescent="0.25">
      <c r="C57" s="29" t="s">
        <v>67</v>
      </c>
      <c r="D57" s="30">
        <v>12080000</v>
      </c>
      <c r="E57" s="30"/>
      <c r="F57" s="31">
        <f>[1]F100!C54+[1]VS!C54</f>
        <v>262083.9</v>
      </c>
      <c r="G57" s="31">
        <f>[1]F100!D54+[1]VS!D54</f>
        <v>988903.11</v>
      </c>
      <c r="H57" s="31">
        <f>[1]F100!E54+[1]VS!E54</f>
        <v>3955612.4</v>
      </c>
      <c r="I57" s="31">
        <f>[1]F100!F54+[1]VS!F54</f>
        <v>0</v>
      </c>
      <c r="J57" s="31">
        <f>[1]F100!G54+[1]VS!G54</f>
        <v>0</v>
      </c>
      <c r="K57" s="31">
        <f>[1]F100!H54+[1]VS!H54</f>
        <v>0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5206599.41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1000000</v>
      </c>
      <c r="E59" s="34">
        <v>-144470.39999999999</v>
      </c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82010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82010</v>
      </c>
    </row>
    <row r="60" spans="3:18" x14ac:dyDescent="0.25">
      <c r="C60" s="29" t="s">
        <v>70</v>
      </c>
      <c r="D60" s="30">
        <v>305000</v>
      </c>
      <c r="E60" s="30"/>
      <c r="F60" s="31">
        <f>[1]F100!C57+[1]VS!C57</f>
        <v>0</v>
      </c>
      <c r="G60" s="31">
        <f>[1]F100!D57+[1]VS!D57</f>
        <v>65924.38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65924.38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6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7" t="s">
        <v>95</v>
      </c>
      <c r="D85" s="38">
        <f>D54+D38+D28+D18+D12+D64</f>
        <v>253043098</v>
      </c>
      <c r="E85" s="38">
        <f>E54+E38+E28+E18+E12+E64</f>
        <v>0</v>
      </c>
      <c r="F85" s="38">
        <f>F54+F38+F28+F18+F12</f>
        <v>15405336.91</v>
      </c>
      <c r="G85" s="39">
        <f>G54+G38+G28+G18+G12</f>
        <v>14420414.049999999</v>
      </c>
      <c r="H85" s="39">
        <f>H54+H38+H28+H18+H12</f>
        <v>17064851.389999997</v>
      </c>
      <c r="I85" s="39">
        <f>I54+I38+I28+I18+I12</f>
        <v>15861286.35</v>
      </c>
      <c r="J85" s="39">
        <f t="shared" ref="J85:N85" si="5">J54+J38+J28+J18+J12</f>
        <v>16036060.410000002</v>
      </c>
      <c r="K85" s="39">
        <f t="shared" si="5"/>
        <v>0</v>
      </c>
      <c r="L85" s="39">
        <f t="shared" si="5"/>
        <v>0</v>
      </c>
      <c r="M85" s="39">
        <f>M54+M38+M28+M18+M12</f>
        <v>0</v>
      </c>
      <c r="N85" s="39">
        <f t="shared" si="5"/>
        <v>0</v>
      </c>
      <c r="O85" s="39">
        <f>O54+O38+O28+O18+O12+O64</f>
        <v>0</v>
      </c>
      <c r="P85" s="40">
        <f>P54+P38+P28+P18+P12+P64</f>
        <v>0</v>
      </c>
      <c r="Q85" s="39">
        <f>Q54+Q38+Q28+Q18+Q12+Q64</f>
        <v>0</v>
      </c>
      <c r="R85" s="39">
        <f>R54+R38+R28+R18+R12</f>
        <v>78787949.109999999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1" t="s">
        <v>97</v>
      </c>
      <c r="D89" s="42"/>
      <c r="E89" s="42"/>
      <c r="F89" s="43"/>
    </row>
    <row r="90" spans="3:18" ht="30" customHeight="1" x14ac:dyDescent="0.25">
      <c r="C90" s="44" t="s">
        <v>98</v>
      </c>
      <c r="D90" s="45"/>
      <c r="E90" s="45"/>
      <c r="F90" s="46"/>
    </row>
    <row r="91" spans="3:18" ht="49.5" customHeight="1" thickBot="1" x14ac:dyDescent="0.3">
      <c r="C91" s="47" t="s">
        <v>99</v>
      </c>
      <c r="D91" s="48"/>
      <c r="E91" s="48"/>
      <c r="F91" s="49"/>
    </row>
    <row r="92" spans="3:18" x14ac:dyDescent="0.25">
      <c r="C92" s="50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6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2767" scale="43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2024-06-06T20:01:44Z</dcterms:created>
  <dcterms:modified xsi:type="dcterms:W3CDTF">2024-06-06T20:03:29Z</dcterms:modified>
</cp:coreProperties>
</file>