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D9275F45-472B-4DAA-A130-ECD056FB44FC}" xr6:coauthVersionLast="47" xr6:coauthVersionMax="47" xr10:uidLastSave="{00000000-0000-0000-0000-000000000000}"/>
  <bookViews>
    <workbookView xWindow="-105" yWindow="0" windowWidth="14610" windowHeight="15585"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I30" i="1"/>
  <c r="I29" i="1"/>
  <c r="C30" i="1"/>
  <c r="D30" i="1"/>
  <c r="E30" i="1"/>
  <c r="F30" i="1"/>
  <c r="J30" i="1" s="1"/>
  <c r="G30" i="1"/>
  <c r="H30" i="1"/>
  <c r="J29" i="1"/>
  <c r="C16" i="1" l="1"/>
  <c r="C14" i="1"/>
</calcChain>
</file>

<file path=xl/sharedStrings.xml><?xml version="1.0" encoding="utf-8"?>
<sst xmlns="http://schemas.openxmlformats.org/spreadsheetml/2006/main" count="79" uniqueCount="76">
  <si>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</si>
  <si>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</si>
  <si>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</si>
  <si>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</si>
  <si>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</si>
  <si>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</si>
  <si>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</si>
  <si>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</si>
  <si>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</si>
  <si>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</si>
  <si>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</si>
  <si>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</si>
  <si>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</si>
  <si>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</si>
  <si>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</si>
  <si>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</si>
  <si>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</si>
  <si>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</si>
  <si>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</si>
  <si>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</si>
  <si>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</si>
  <si>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</si>
  <si>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</si>
  <si>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</si>
  <si>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</si>
  <si>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</si>
  <si>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</si>
  <si>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</si>
  <si>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</si>
  <si>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</si>
  <si>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</si>
  <si>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</si>
  <si>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</si>
  <si>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</si>
  <si>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</si>
  <si>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</si>
  <si>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</si>
  <si>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</si>
  <si>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</si>
  <si>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</si>
  <si>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</si>
  <si>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</si>
  <si>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</si>
  <si>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</si>
  <si>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</si>
  <si>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</si>
  <si>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</si>
  <si>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</si>
  <si>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</si>
  <si>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</si>
  <si>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</si>
  <si>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</si>
  <si>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</si>
  <si>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</si>
  <si>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</si>
  <si>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</si>
  <si>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</si>
  <si>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</si>
  <si>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</si>
  <si>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</si>
  <si>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</si>
  <si>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</si>
  <si>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</si>
  <si>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SALUD Y SEGURIDAD SOCIAL INTEGRAL</t>
  </si>
  <si>
    <t>2.2</t>
  </si>
  <si>
    <t>171,300.50</t>
  </si>
  <si>
    <t>253,043,098.00</t>
  </si>
  <si>
    <t>Informe de Evaluación Semestral de las Metas Físicas-Financieras</t>
  </si>
  <si>
    <t>Con el propósito, de ampliar el Catálogo de Servicios del CEMADOJA fue que las máximas autoridades del Centro en conjunto con las altas instancias comenzaron las operaciones del Laboratorio Clínico sosteniendo un comportamiento relevante, esto ha sido posible gracias a que se dispone de una infraestructura acondicionada en un 100% y se cuenta con un personal competente, al unísono se posee una cobertura de un 99% de la red pública, ya que se incorporaron nuevas aseguradoras a la institución, lo que permitió que los usuarios tengan mayor acceso a los servicios que se ofertan, además, se hicieron innovaciones como lo fue la puesta en funcionamiento del Servicio de Ecocardiograma, siendo contratado un Médico Cardiólogo para dichos fines, igualmente se procedió a realizar los sábados el Servicio de Sonografía especializada (Doppler carotideo, Doppler arterial y venoso y perfil biofísico), los cuales se ejecutaban en su mayoría de lunes a viernes; también, se hicieron mantenimientos correctivos al sistema de enfriamiento (chiller) del equipo de Resonancia Magnética; agregando a esto, la reparación del Sonógrafo Voluson 58; adicionalmente fueron adquiridos los reactivos e insumos para el Laboratorio Clínico; a su vez, se compraron películas para Rayos X; al mismo tiempo, se hizo el pago por concepto de compra de tubo del Tomógrafo Marca Philips modelo MX16; a este tenor, se materializó la compra de los Medios de Contraste IOPAMIDOL. Con estas iniciativas lo que se intenta es brindar un servicio con altos estándares de calidad conforme a los nuevos tiempos.</t>
  </si>
  <si>
    <t>102,979.00</t>
  </si>
  <si>
    <t>131,615,551.26</t>
  </si>
  <si>
    <t>113,184,228.18</t>
  </si>
  <si>
    <t>Programación Semestral</t>
  </si>
  <si>
    <t>Ejecución Semestral</t>
  </si>
  <si>
    <t>89,076.26</t>
  </si>
  <si>
    <t>En lo concerniente, a la meta Física planeada durante el año 2024 para el CEMADOJA, tenemos que fue de 171,300.50 teniendo proyectado en el 2do semestre la ejecución de 89,076.26 estudios, de estos se consumaron 102,969.00,alcanzando un 115.60% para un incremento de un2.31% en comparación con el primer semestre del año, este Desvío fue producto del alza que presentaron los Servicios de: Sonografías, Tomografías, Rayos X, agregando a ello, el aumento del Panel de química y Panel de Pruebas Especiales, suscitando con esto propagar la demanda asistencial en el Centro, entre los cuales tenemos: 217 extranjeros. Brindándoles el servicio de Laboratorio Clínico y de Imágenes a un total de: 72,970 personas correspondientes al sexo femenino y 31,795 del masculino. Con respecto, al Desvío Financiero este fue el resultado de los motivos que citaremos a continuación: 1ro. Pago por concepto de reparación de Sonógrafo Voluson 58 por un valor de RD$1,685,513.18, 2do. Adquisición de reactivos e insumos para el Laboratorio Clínico del Centro por un monto de RD$4,734,338.82, 3ro. Pago por compra de películas para Rayos X por un monto total de RD$7,321,003.20, 4to. Pago por mantenimiento correctivo para sistema de enfriamiento (chiller) del equipo de Resonancia Magnética por valor de RD$1,175,236.34, 5to. Adquisión de tubo del Tomógrafo Marca Philips modelo MX16 por un valor de RD$5,738,621.60, restando un 50% por pagar, siendo un monto de RD$2,678,138,23, 6to. Compra de los Medios de Contraste IOPAMIDOL por un monto total de RD$5,100,000.00, 7mo. Los Incentivos médicos por productividad de los meses de noviembre y diciembre por un monto de RD$ 1,696,263.00 no han sido pagados, este retraso fue originado por los procedimientos técnicos, 8vo. El Incentivo de rendimiento individual por un valor de RD$6,636,000.00 aún no se ha pagado porque está en trámites con las altas instancias. 9No Incentivos ARS RD$5,334,863.00 todavia esta en gestión y queda programado para el primer trimestre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</si>
</sst>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b/>
      <sz val="11"/>
      <name val="Calibri"/>
      <family val="2"/>
      <scheme val="minor"/>
    </font>
    <font>
      <sz val="11"/>
      <color theme="1"/>
      <name val="Calibri"/>
      <family val="2"/>
    </font>
    <font>
      <sz val="9"/>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9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0" fillId="0" borderId="0" xfId="0" applyNumberFormat="1"/>
    <xf numFmtId="0" fontId="25" fillId="0" borderId="17" xfId="0" applyFont="1" applyBorder="1" applyAlignment="1" applyProtection="1">
      <alignment vertical="center" wrapText="1"/>
      <protection locked="0"/>
    </xf>
    <xf numFmtId="165" fontId="27" fillId="0" borderId="28" xfId="0" applyNumberFormat="1" applyFont="1" applyBorder="1" applyAlignment="1" applyProtection="1">
      <alignment horizontal="center" vertical="center" wrapText="1" readingOrder="1"/>
      <protection locked="0"/>
    </xf>
    <xf numFmtId="2" fontId="27" fillId="0" borderId="28" xfId="0" applyNumberFormat="1" applyFont="1" applyBorder="1" applyAlignment="1" applyProtection="1">
      <alignment horizontal="center" vertical="center" wrapText="1" readingOrder="1"/>
      <protection locked="0"/>
    </xf>
    <xf numFmtId="166" fontId="27" fillId="0" borderId="28" xfId="0" applyNumberFormat="1" applyFont="1" applyBorder="1" applyAlignment="1" applyProtection="1">
      <alignment horizontal="center" vertical="center" wrapText="1" readingOrder="1"/>
      <protection locked="0"/>
    </xf>
    <xf numFmtId="165" fontId="27" fillId="0" borderId="28" xfId="0" applyNumberFormat="1" applyFont="1" applyBorder="1" applyAlignment="1" applyProtection="1">
      <alignment horizontal="center"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2" fillId="0" borderId="0" xfId="0" applyFont="1" applyAlignment="1" applyProtection="1">
      <alignment horizontal="left" wrapText="1"/>
      <protection locked="0"/>
    </xf>
    <xf numFmtId="0" fontId="22" fillId="0" borderId="18" xfId="0" applyFont="1" applyBorder="1" applyAlignment="1" applyProtection="1">
      <alignment horizontal="left"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39" fontId="26" fillId="0" borderId="25" xfId="1" applyNumberFormat="1" applyFont="1" applyFill="1" applyBorder="1" applyAlignment="1" applyProtection="1">
      <alignment horizontal="center" vertical="center" wrapText="1" readingOrder="1"/>
      <protection locked="0"/>
    </xf>
    <xf numFmtId="39" fontId="26" fillId="0" borderId="38" xfId="1" applyNumberFormat="1" applyFont="1" applyFill="1" applyBorder="1" applyAlignment="1" applyProtection="1">
      <alignment horizontal="center" vertical="center" wrapText="1" readingOrder="1"/>
      <protection locked="0"/>
    </xf>
    <xf numFmtId="39" fontId="26" fillId="0" borderId="24" xfId="1" applyNumberFormat="1"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2" fillId="6"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cellXfs>
  <cellStyles count="4">
    <cellStyle name="Millares" xfId="1" builtinId="3"/>
    <cellStyle name="Normal" xfId="0" builtinId="0"/>
    <cellStyle name="Normal 2 2 3" xfId="3" xr:uid="{00000000-0005-0000-0000-000002000000}"/>
    <cellStyle name="Porcentaje" xfId="2" builtinId="5"/>
  </cellStyles>
  <dxfs count="15">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0" dataCellStyle="Porcentaje">
      <calculatedColumnFormula>Tabla1[[#This Row],[Física 
(E)]]/Tabla1[[#This Row],[Física
(C)]]</calculatedColumnFormula>
    </tableColumn>
    <tableColumn id="8" xr3:uid="{00000000-0010-0000-0000-000008000000}" name="Financiero _x000a_(%) _x000a_H=F/D" dataDxfId="1">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5" zoomScaleNormal="95" workbookViewId="0">
      <selection activeCell="H45" sqref="H45"/>
    </sheetView>
  </sheetViews>
  <sheetFormatPr baseColWidth="10" defaultRowHeight="15" x14ac:dyDescent="0.25"/>
  <cols>
    <col min="1" max="1" width="22.28515625" style="6" customWidth="1"/>
    <col min="2" max="9" width="12.7109375" style="6" customWidth="1"/>
    <col min="10" max="10" width="19.42578125" style="6" customWidth="1"/>
    <col min="11" max="11" width="11.42578125" style="6"/>
  </cols>
  <sheetData>
    <row r="1" spans="1:11" ht="21.75" thickBot="1" x14ac:dyDescent="0.3">
      <c r="A1" s="23"/>
      <c r="B1" s="82" t="s">
        <v>67</v>
      </c>
      <c r="C1" s="83"/>
      <c r="D1" s="83"/>
      <c r="E1" s="83"/>
      <c r="F1" s="83"/>
      <c r="G1" s="83"/>
      <c r="H1" s="83"/>
      <c r="I1" s="83"/>
      <c r="J1" s="84"/>
      <c r="K1" s="1"/>
    </row>
    <row r="2" spans="1:11" ht="21.75" thickBot="1" x14ac:dyDescent="0.3">
      <c r="A2" s="24"/>
      <c r="B2" s="85" t="s">
        <v>0</v>
      </c>
      <c r="C2" s="86"/>
      <c r="D2" s="85" t="s">
        <v>1</v>
      </c>
      <c r="E2" s="86"/>
      <c r="F2" s="86"/>
      <c r="G2" s="86"/>
      <c r="H2" s="87"/>
      <c r="I2" s="2" t="s">
        <v>2</v>
      </c>
      <c r="J2" s="3" t="s">
        <v>3</v>
      </c>
      <c r="K2" s="1"/>
    </row>
    <row r="3" spans="1:11" ht="13.5" customHeight="1" thickBot="1" x14ac:dyDescent="0.3">
      <c r="A3" s="25"/>
      <c r="B3" s="88" t="s">
        <v>4</v>
      </c>
      <c r="C3" s="89"/>
      <c r="D3" s="88"/>
      <c r="E3" s="89"/>
      <c r="F3" s="89"/>
      <c r="G3" s="89"/>
      <c r="H3" s="90"/>
      <c r="I3" s="29">
        <v>45657</v>
      </c>
      <c r="J3" s="30"/>
      <c r="K3" s="1"/>
    </row>
    <row r="4" spans="1:11" ht="4.5" customHeight="1" x14ac:dyDescent="0.25">
      <c r="A4" s="91"/>
      <c r="B4" s="92"/>
      <c r="C4" s="92"/>
      <c r="D4" s="93"/>
      <c r="E4" s="93"/>
      <c r="F4" s="93"/>
      <c r="G4" s="93"/>
      <c r="H4" s="93"/>
      <c r="I4" s="92"/>
      <c r="J4" s="94"/>
      <c r="K4" s="1"/>
    </row>
    <row r="5" spans="1:11" ht="3" customHeight="1" x14ac:dyDescent="0.25">
      <c r="A5" s="79"/>
      <c r="B5" s="80"/>
      <c r="C5" s="80"/>
      <c r="D5" s="80"/>
      <c r="E5" s="80"/>
      <c r="F5" s="80"/>
      <c r="G5" s="80"/>
      <c r="H5" s="80"/>
      <c r="I5" s="80"/>
      <c r="J5" s="81"/>
      <c r="K5" s="1"/>
    </row>
    <row r="6" spans="1:11" ht="15.75" x14ac:dyDescent="0.25">
      <c r="A6" s="37" t="s">
        <v>5</v>
      </c>
      <c r="B6" s="38"/>
      <c r="C6" s="38"/>
      <c r="D6" s="38"/>
      <c r="E6" s="38"/>
      <c r="F6" s="38"/>
      <c r="G6" s="38"/>
      <c r="H6" s="38"/>
      <c r="I6" s="38"/>
      <c r="J6" s="39"/>
      <c r="K6" s="1"/>
    </row>
    <row r="7" spans="1:11" ht="15.75" x14ac:dyDescent="0.25">
      <c r="A7" s="52" t="s">
        <v>6</v>
      </c>
      <c r="B7" s="53"/>
      <c r="C7" s="53"/>
      <c r="D7" s="53"/>
      <c r="E7" s="53"/>
      <c r="F7" s="53"/>
      <c r="G7" s="53"/>
      <c r="H7" s="53"/>
      <c r="I7" s="53"/>
      <c r="J7" s="54"/>
      <c r="K7" s="1"/>
    </row>
    <row r="8" spans="1:11" ht="15" customHeight="1" x14ac:dyDescent="0.25">
      <c r="A8" s="4" t="s">
        <v>7</v>
      </c>
      <c r="B8" s="47" t="s">
        <v>50</v>
      </c>
      <c r="C8" s="48"/>
      <c r="D8" s="48"/>
      <c r="E8" s="48"/>
      <c r="F8" s="48"/>
      <c r="G8" s="48"/>
      <c r="H8" s="48"/>
      <c r="I8" s="48"/>
      <c r="J8" s="49"/>
      <c r="K8" s="1"/>
    </row>
    <row r="9" spans="1:11" ht="15" customHeight="1" x14ac:dyDescent="0.25">
      <c r="A9" s="26" t="s">
        <v>36</v>
      </c>
      <c r="B9" s="47" t="s">
        <v>51</v>
      </c>
      <c r="C9" s="48"/>
      <c r="D9" s="48"/>
      <c r="E9" s="48"/>
      <c r="F9" s="48"/>
      <c r="G9" s="48"/>
      <c r="H9" s="48"/>
      <c r="I9" s="48"/>
      <c r="J9" s="49"/>
      <c r="K9" s="1"/>
    </row>
    <row r="10" spans="1:11" ht="15" customHeight="1" x14ac:dyDescent="0.25">
      <c r="A10" s="26" t="s">
        <v>37</v>
      </c>
      <c r="B10" s="47" t="s">
        <v>52</v>
      </c>
      <c r="C10" s="48"/>
      <c r="D10" s="48"/>
      <c r="E10" s="48"/>
      <c r="F10" s="48"/>
      <c r="G10" s="48"/>
      <c r="H10" s="48"/>
      <c r="I10" s="48"/>
      <c r="J10" s="49"/>
      <c r="K10" s="1"/>
    </row>
    <row r="11" spans="1:11" ht="31.5" customHeight="1" x14ac:dyDescent="0.25">
      <c r="A11" s="4" t="s">
        <v>8</v>
      </c>
      <c r="B11" s="95" t="s">
        <v>53</v>
      </c>
      <c r="C11" s="95"/>
      <c r="D11" s="95"/>
      <c r="E11" s="95"/>
      <c r="F11" s="95"/>
      <c r="G11" s="95"/>
      <c r="H11" s="95"/>
      <c r="I11" s="95"/>
      <c r="J11" s="96"/>
    </row>
    <row r="12" spans="1:11" ht="23.25" customHeight="1" x14ac:dyDescent="0.25">
      <c r="A12" s="4" t="s">
        <v>9</v>
      </c>
      <c r="B12" s="50" t="s">
        <v>54</v>
      </c>
      <c r="C12" s="50"/>
      <c r="D12" s="50"/>
      <c r="E12" s="50"/>
      <c r="F12" s="50"/>
      <c r="G12" s="50"/>
      <c r="H12" s="50"/>
      <c r="I12" s="50"/>
      <c r="J12" s="51"/>
    </row>
    <row r="13" spans="1:11" ht="15.75" x14ac:dyDescent="0.25">
      <c r="A13" s="37" t="s">
        <v>10</v>
      </c>
      <c r="B13" s="38"/>
      <c r="C13" s="38"/>
      <c r="D13" s="38"/>
      <c r="E13" s="38"/>
      <c r="F13" s="38"/>
      <c r="G13" s="38"/>
      <c r="H13" s="38"/>
      <c r="I13" s="38"/>
      <c r="J13" s="39"/>
    </row>
    <row r="14" spans="1:11" ht="27.75" customHeight="1" x14ac:dyDescent="0.25">
      <c r="A14" s="4" t="s">
        <v>11</v>
      </c>
      <c r="B14" s="27">
        <v>2</v>
      </c>
      <c r="C14" s="78" t="str">
        <f>IFERROR(VLOOKUP(B14,'[1]Validacion datos'!A2:B5,2,FALSE),"")</f>
        <v>DESARROLLO SOCIAL</v>
      </c>
      <c r="D14" s="78"/>
      <c r="E14" s="78"/>
      <c r="F14" s="78"/>
      <c r="G14" s="78"/>
      <c r="H14" s="78"/>
      <c r="I14" s="78"/>
      <c r="J14" s="78"/>
    </row>
    <row r="15" spans="1:11" ht="26.25" customHeight="1" x14ac:dyDescent="0.25">
      <c r="A15" s="4" t="s">
        <v>12</v>
      </c>
      <c r="B15" s="7" t="s">
        <v>64</v>
      </c>
      <c r="C15" s="78" t="s">
        <v>63</v>
      </c>
      <c r="D15" s="78"/>
      <c r="E15" s="78"/>
      <c r="F15" s="78"/>
      <c r="G15" s="78"/>
      <c r="H15" s="78"/>
      <c r="I15" s="78"/>
      <c r="J15" s="78"/>
    </row>
    <row r="16" spans="1:11" ht="23.25" customHeight="1" x14ac:dyDescent="0.25">
      <c r="A16" s="4" t="s">
        <v>13</v>
      </c>
      <c r="B16" s="8" t="s">
        <v>55</v>
      </c>
      <c r="C16" s="77"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77"/>
      <c r="E16" s="77"/>
      <c r="F16" s="77"/>
      <c r="G16" s="77"/>
      <c r="H16" s="77"/>
      <c r="I16" s="77"/>
      <c r="J16" s="77"/>
    </row>
    <row r="17" spans="1:12" ht="15.75" x14ac:dyDescent="0.25">
      <c r="A17" s="37" t="s">
        <v>14</v>
      </c>
      <c r="B17" s="38"/>
      <c r="C17" s="38"/>
      <c r="D17" s="38"/>
      <c r="E17" s="38"/>
      <c r="F17" s="38"/>
      <c r="G17" s="38"/>
      <c r="H17" s="38"/>
      <c r="I17" s="38"/>
      <c r="J17" s="39"/>
    </row>
    <row r="18" spans="1:12" ht="15.75" customHeight="1" x14ac:dyDescent="0.25">
      <c r="A18" s="4" t="s">
        <v>15</v>
      </c>
      <c r="B18" s="50" t="s">
        <v>56</v>
      </c>
      <c r="C18" s="50"/>
      <c r="D18" s="50"/>
      <c r="E18" s="50"/>
      <c r="F18" s="50"/>
      <c r="G18" s="50"/>
      <c r="H18" s="50"/>
      <c r="I18" s="50"/>
      <c r="J18" s="51"/>
    </row>
    <row r="19" spans="1:12" ht="30" customHeight="1" x14ac:dyDescent="0.25">
      <c r="A19" s="9" t="s">
        <v>16</v>
      </c>
      <c r="B19" s="50" t="s">
        <v>57</v>
      </c>
      <c r="C19" s="50"/>
      <c r="D19" s="50"/>
      <c r="E19" s="50"/>
      <c r="F19" s="50"/>
      <c r="G19" s="50"/>
      <c r="H19" s="50"/>
      <c r="I19" s="50"/>
      <c r="J19" s="51"/>
    </row>
    <row r="20" spans="1:12" ht="15.75" customHeight="1" x14ac:dyDescent="0.25">
      <c r="A20" s="9" t="s">
        <v>17</v>
      </c>
      <c r="B20" s="50" t="s">
        <v>58</v>
      </c>
      <c r="C20" s="50"/>
      <c r="D20" s="50"/>
      <c r="E20" s="50"/>
      <c r="F20" s="50"/>
      <c r="G20" s="50"/>
      <c r="H20" s="50"/>
      <c r="I20" s="50"/>
      <c r="J20" s="51"/>
    </row>
    <row r="21" spans="1:12" x14ac:dyDescent="0.25">
      <c r="A21" s="9" t="s">
        <v>38</v>
      </c>
      <c r="B21" s="50" t="s">
        <v>59</v>
      </c>
      <c r="C21" s="50"/>
      <c r="D21" s="50"/>
      <c r="E21" s="50"/>
      <c r="F21" s="50"/>
      <c r="G21" s="50"/>
      <c r="H21" s="50"/>
      <c r="I21" s="50"/>
      <c r="J21" s="51"/>
      <c r="K21" s="1"/>
    </row>
    <row r="22" spans="1:12" ht="15.75" x14ac:dyDescent="0.25">
      <c r="A22" s="37" t="s">
        <v>18</v>
      </c>
      <c r="B22" s="38"/>
      <c r="C22" s="38"/>
      <c r="D22" s="38"/>
      <c r="E22" s="38"/>
      <c r="F22" s="38"/>
      <c r="G22" s="38"/>
      <c r="H22" s="38"/>
      <c r="I22" s="38"/>
      <c r="J22" s="39"/>
    </row>
    <row r="23" spans="1:12" ht="15.75" x14ac:dyDescent="0.25">
      <c r="A23" s="52" t="s">
        <v>19</v>
      </c>
      <c r="B23" s="53"/>
      <c r="C23" s="53"/>
      <c r="D23" s="53"/>
      <c r="E23" s="53"/>
      <c r="F23" s="53"/>
      <c r="G23" s="53"/>
      <c r="H23" s="53"/>
      <c r="I23" s="53"/>
      <c r="J23" s="54"/>
      <c r="K23" s="1"/>
    </row>
    <row r="24" spans="1:12" ht="15" customHeight="1" x14ac:dyDescent="0.25">
      <c r="A24" s="72" t="s">
        <v>20</v>
      </c>
      <c r="B24" s="73"/>
      <c r="C24" s="74" t="s">
        <v>21</v>
      </c>
      <c r="D24" s="76"/>
      <c r="E24" s="76"/>
      <c r="F24" s="76" t="s">
        <v>22</v>
      </c>
      <c r="G24" s="76"/>
      <c r="H24" s="73"/>
      <c r="I24" s="74" t="s">
        <v>23</v>
      </c>
      <c r="J24" s="75"/>
    </row>
    <row r="25" spans="1:12" ht="13.5" customHeight="1" x14ac:dyDescent="0.25">
      <c r="A25" s="59" t="s">
        <v>66</v>
      </c>
      <c r="B25" s="60"/>
      <c r="C25" s="66" t="s">
        <v>66</v>
      </c>
      <c r="D25" s="67"/>
      <c r="E25" s="68"/>
      <c r="F25" s="69">
        <v>206753321</v>
      </c>
      <c r="G25" s="70"/>
      <c r="H25" s="71"/>
      <c r="I25" s="61">
        <f>F25/C25</f>
        <v>0.81706761667927419</v>
      </c>
      <c r="J25" s="62"/>
    </row>
    <row r="26" spans="1:12" ht="12.75" customHeight="1" x14ac:dyDescent="0.25">
      <c r="A26" s="52" t="s">
        <v>24</v>
      </c>
      <c r="B26" s="53"/>
      <c r="C26" s="53"/>
      <c r="D26" s="53"/>
      <c r="E26" s="53"/>
      <c r="F26" s="53"/>
      <c r="G26" s="53"/>
      <c r="H26" s="53"/>
      <c r="I26" s="53"/>
      <c r="J26" s="54"/>
      <c r="K26" s="1"/>
    </row>
    <row r="27" spans="1:12" x14ac:dyDescent="0.25">
      <c r="A27" s="5"/>
      <c r="B27"/>
      <c r="C27" s="63" t="s">
        <v>49</v>
      </c>
      <c r="D27" s="64"/>
      <c r="E27" s="63" t="s">
        <v>72</v>
      </c>
      <c r="F27" s="64"/>
      <c r="G27" s="63" t="s">
        <v>73</v>
      </c>
      <c r="H27" s="63"/>
      <c r="I27" s="63" t="s">
        <v>25</v>
      </c>
      <c r="J27" s="65"/>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62</v>
      </c>
      <c r="B29" s="14" t="s">
        <v>61</v>
      </c>
      <c r="C29" s="33" t="s">
        <v>65</v>
      </c>
      <c r="D29" s="34" t="s">
        <v>66</v>
      </c>
      <c r="E29" s="33" t="s">
        <v>74</v>
      </c>
      <c r="F29" s="35" t="s">
        <v>70</v>
      </c>
      <c r="G29" s="36" t="s">
        <v>69</v>
      </c>
      <c r="H29" s="35" t="s">
        <v>71</v>
      </c>
      <c r="I29" s="15">
        <f>Tabla1[[#This Row],[Física 
(E)]]/Tabla1[[#This Row],[Física
(C)]]</f>
        <v>1.1560768267549626</v>
      </c>
      <c r="J29" s="16">
        <f>Tabla1[[#This Row],[Financiera 
 (F)]]/Tabla1[[#This Row],[Financiera
(D)]]</f>
        <v>0.85996090200929343</v>
      </c>
    </row>
    <row r="30" spans="1:12" x14ac:dyDescent="0.25">
      <c r="A30" s="17"/>
      <c r="B30" s="18"/>
      <c r="C30" s="19" t="str">
        <f>C29</f>
        <v>171,300.50</v>
      </c>
      <c r="D30" s="20" t="str">
        <f>D29</f>
        <v>253,043,098.00</v>
      </c>
      <c r="E30" s="20" t="str">
        <f>E29</f>
        <v>89,076.26</v>
      </c>
      <c r="F30" s="20" t="str">
        <f>F29</f>
        <v>131,615,551.26</v>
      </c>
      <c r="G30" s="21" t="str">
        <f>G29</f>
        <v>102,979.00</v>
      </c>
      <c r="H30" s="20" t="str">
        <f>H29</f>
        <v>113,184,228.18</v>
      </c>
      <c r="I30" s="15">
        <f>Tabla1[[#This Row],[Física 
(E)]]/Tabla1[[#This Row],[Física
(C)]]</f>
        <v>1.1560768267549626</v>
      </c>
      <c r="J30" s="16">
        <f>Tabla1[[#This Row],[Financiera 
 (F)]]/Tabla1[[#This Row],[Financiera
(D)]]</f>
        <v>0.85996090200929343</v>
      </c>
      <c r="L30" s="31"/>
    </row>
    <row r="31" spans="1:12" ht="15.75" x14ac:dyDescent="0.25">
      <c r="A31" s="37" t="s">
        <v>28</v>
      </c>
      <c r="B31" s="38"/>
      <c r="C31" s="38"/>
      <c r="D31" s="38"/>
      <c r="E31" s="38"/>
      <c r="F31" s="38"/>
      <c r="G31" s="38"/>
      <c r="H31" s="38"/>
      <c r="I31" s="38"/>
      <c r="J31" s="39"/>
    </row>
    <row r="32" spans="1:12" ht="15.75" x14ac:dyDescent="0.25">
      <c r="A32" s="52" t="s">
        <v>29</v>
      </c>
      <c r="B32" s="53"/>
      <c r="C32" s="53"/>
      <c r="D32" s="53"/>
      <c r="E32" s="53"/>
      <c r="F32" s="53"/>
      <c r="G32" s="53"/>
      <c r="H32" s="53"/>
      <c r="I32" s="53"/>
      <c r="J32" s="54"/>
      <c r="K32" s="1"/>
    </row>
    <row r="33" spans="1:11" ht="15" customHeight="1" x14ac:dyDescent="0.25">
      <c r="A33" s="22" t="s">
        <v>30</v>
      </c>
      <c r="B33" s="50" t="s">
        <v>62</v>
      </c>
      <c r="C33" s="50"/>
      <c r="D33" s="50"/>
      <c r="E33" s="50"/>
      <c r="F33" s="50"/>
      <c r="G33" s="50"/>
      <c r="H33" s="50"/>
      <c r="I33" s="50"/>
      <c r="J33" s="51"/>
    </row>
    <row r="34" spans="1:11" ht="29.25" customHeight="1" x14ac:dyDescent="0.25">
      <c r="A34" s="22" t="s">
        <v>31</v>
      </c>
      <c r="B34" s="50" t="s">
        <v>60</v>
      </c>
      <c r="C34" s="50"/>
      <c r="D34" s="50"/>
      <c r="E34" s="50"/>
      <c r="F34" s="50"/>
      <c r="G34" s="50"/>
      <c r="H34" s="50"/>
      <c r="I34" s="50"/>
      <c r="J34" s="51"/>
    </row>
    <row r="35" spans="1:11" ht="180" customHeight="1" x14ac:dyDescent="0.25">
      <c r="A35" s="22" t="s">
        <v>32</v>
      </c>
      <c r="B35" s="55" t="s">
        <v>68</v>
      </c>
      <c r="C35" s="55"/>
      <c r="D35" s="55"/>
      <c r="E35" s="55"/>
      <c r="F35" s="55"/>
      <c r="G35" s="55"/>
      <c r="H35" s="55"/>
      <c r="I35" s="55"/>
      <c r="J35" s="56"/>
    </row>
    <row r="36" spans="1:11" ht="226.5" customHeight="1" x14ac:dyDescent="0.25">
      <c r="A36" s="32" t="s">
        <v>33</v>
      </c>
      <c r="B36" s="50" t="s">
        <v>75</v>
      </c>
      <c r="C36" s="57"/>
      <c r="D36" s="57"/>
      <c r="E36" s="57"/>
      <c r="F36" s="57"/>
      <c r="G36" s="57"/>
      <c r="H36" s="57"/>
      <c r="I36" s="57"/>
      <c r="J36" s="58"/>
    </row>
    <row r="37" spans="1:11" ht="15.75" x14ac:dyDescent="0.25">
      <c r="A37" s="37" t="s">
        <v>34</v>
      </c>
      <c r="B37" s="38"/>
      <c r="C37" s="38"/>
      <c r="D37" s="38"/>
      <c r="E37" s="38"/>
      <c r="F37" s="38"/>
      <c r="G37" s="38"/>
      <c r="H37" s="38"/>
      <c r="I37" s="38"/>
      <c r="J37" s="39"/>
    </row>
    <row r="38" spans="1:11" ht="12" customHeight="1" x14ac:dyDescent="0.25">
      <c r="A38" s="40" t="s">
        <v>35</v>
      </c>
      <c r="B38" s="41"/>
      <c r="C38" s="41"/>
      <c r="D38" s="41"/>
      <c r="E38" s="41"/>
      <c r="F38" s="41"/>
      <c r="G38" s="41"/>
      <c r="H38" s="41"/>
      <c r="I38" s="41"/>
      <c r="J38" s="42"/>
      <c r="K38" s="1"/>
    </row>
    <row r="39" spans="1:11" x14ac:dyDescent="0.25">
      <c r="A39" s="43" t="s">
        <v>41</v>
      </c>
      <c r="B39" s="44"/>
      <c r="C39" s="44"/>
      <c r="D39" s="44"/>
      <c r="E39" s="44"/>
      <c r="F39" s="44"/>
      <c r="G39" s="44"/>
      <c r="H39" s="44"/>
      <c r="I39" s="44"/>
      <c r="J39" s="45"/>
    </row>
    <row r="40" spans="1:11" ht="27.75" hidden="1" customHeight="1" x14ac:dyDescent="0.25">
      <c r="A40" s="28"/>
      <c r="B40" s="28"/>
      <c r="C40" s="28"/>
      <c r="D40" s="28"/>
      <c r="E40" s="28"/>
      <c r="F40" s="28"/>
      <c r="G40" s="28"/>
      <c r="H40" s="28"/>
      <c r="I40" s="28"/>
      <c r="J40" s="28"/>
    </row>
    <row r="41" spans="1:11" ht="15" customHeight="1" x14ac:dyDescent="0.25">
      <c r="A41" s="46" t="s">
        <v>42</v>
      </c>
      <c r="B41" s="46"/>
      <c r="C41" s="46"/>
      <c r="D41" s="46"/>
      <c r="E41" s="46"/>
      <c r="F41" s="46"/>
      <c r="G41" s="46"/>
      <c r="H41" s="46"/>
      <c r="I41" s="46"/>
      <c r="J41" s="46"/>
    </row>
  </sheetData>
  <mergeCells count="4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s>
  <phoneticPr fontId="23" type="noConversion"/>
  <dataValidations xWindow="608" yWindow="619"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E30 F28:F30 D28:D30" xr:uid="{00000000-0002-0000-0000-000002000000}"/>
    <dataValidation allowBlank="1" showInputMessage="1" showErrorMessage="1" prompt="Meta anual del indicador" sqref="E28:E29 C28:C30"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0866141732283472" right="0.70866141732283472" top="0.74803149606299213" bottom="0.74803149606299213" header="0.31496062992125984" footer="0.31496062992125984"/>
  <pageSetup scale="62" fitToHeight="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Lcda Ana Gomez</cp:lastModifiedBy>
  <cp:lastPrinted>2025-01-15T14:57:13Z</cp:lastPrinted>
  <dcterms:created xsi:type="dcterms:W3CDTF">2021-03-22T15:50:10Z</dcterms:created>
  <dcterms:modified xsi:type="dcterms:W3CDTF">2025-01-15T14:57:19Z</dcterms:modified>
</cp:coreProperties>
</file>